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215 ВЛ-04кВ Н-Березовка  ул.Молодежная!\"/>
    </mc:Choice>
  </mc:AlternateContent>
  <bookViews>
    <workbookView xWindow="-28920" yWindow="-120" windowWidth="29040" windowHeight="1584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33" i="27"/>
  <c r="C46" i="27" l="1"/>
  <c r="D43" i="27"/>
  <c r="C43" i="27"/>
  <c r="C37" i="27"/>
  <c r="C35" i="27"/>
  <c r="L32" i="27"/>
  <c r="K32" i="27"/>
  <c r="J32" i="27"/>
  <c r="I32" i="27"/>
  <c r="H32" i="27"/>
  <c r="G32" i="27"/>
  <c r="F32" i="27"/>
  <c r="E32" i="27"/>
  <c r="D32" i="27"/>
  <c r="C32" i="27"/>
  <c r="D30" i="27"/>
  <c r="C30" i="27"/>
  <c r="C34" i="27" l="1"/>
  <c r="C38" i="27" s="1"/>
  <c r="C42" i="27" s="1"/>
  <c r="C44" i="27" s="1"/>
  <c r="D35" i="27"/>
  <c r="E30" i="27"/>
  <c r="D37" i="27"/>
  <c r="E37" i="27" s="1"/>
  <c r="F23" i="25"/>
  <c r="G21" i="25"/>
  <c r="F21" i="25"/>
  <c r="E21" i="25"/>
  <c r="E23" i="25" s="1"/>
  <c r="D21" i="25"/>
  <c r="D23" i="25" s="1"/>
  <c r="H20" i="25"/>
  <c r="H19" i="25"/>
  <c r="C45" i="27" l="1"/>
  <c r="C47" i="27"/>
  <c r="F37" i="27"/>
  <c r="F30" i="27"/>
  <c r="E35" i="27"/>
  <c r="E34" i="27" s="1"/>
  <c r="E38" i="27"/>
  <c r="E42" i="27" s="1"/>
  <c r="E44" i="27" s="1"/>
  <c r="E47" i="27" s="1"/>
  <c r="D34" i="27"/>
  <c r="D38" i="27" s="1"/>
  <c r="D42" i="27" s="1"/>
  <c r="D44" i="27" s="1"/>
  <c r="E25" i="25"/>
  <c r="E26" i="25" s="1"/>
  <c r="D25" i="25"/>
  <c r="F25" i="25"/>
  <c r="F26" i="25" s="1"/>
  <c r="H21" i="25"/>
  <c r="G22" i="25"/>
  <c r="D47" i="27" l="1"/>
  <c r="F35" i="27"/>
  <c r="F34" i="27" s="1"/>
  <c r="G30" i="27"/>
  <c r="D45" i="27"/>
  <c r="C48" i="27"/>
  <c r="H22" i="25"/>
  <c r="G23" i="25"/>
  <c r="D26" i="25"/>
  <c r="D48" i="27" l="1"/>
  <c r="E45" i="27"/>
  <c r="G36" i="27"/>
  <c r="H30" i="27"/>
  <c r="G35" i="27"/>
  <c r="G37" i="27"/>
  <c r="F38" i="27"/>
  <c r="F42" i="27" s="1"/>
  <c r="F44" i="27" s="1"/>
  <c r="G25" i="25"/>
  <c r="H25" i="25" s="1"/>
  <c r="H23" i="25"/>
  <c r="F47" i="27" l="1"/>
  <c r="I30" i="27"/>
  <c r="H35" i="27"/>
  <c r="H34" i="27" s="1"/>
  <c r="H38" i="27"/>
  <c r="H42" i="27" s="1"/>
  <c r="H44" i="27" s="1"/>
  <c r="H47" i="27" s="1"/>
  <c r="H37" i="27"/>
  <c r="G38" i="27"/>
  <c r="G42" i="27" s="1"/>
  <c r="G44" i="27" s="1"/>
  <c r="G47" i="27" s="1"/>
  <c r="E48" i="27"/>
  <c r="F45" i="27"/>
  <c r="G34" i="27"/>
  <c r="G26" i="25"/>
  <c r="H26" i="25" s="1"/>
  <c r="F48" i="27" l="1"/>
  <c r="G45" i="27"/>
  <c r="J30" i="27"/>
  <c r="I35" i="27"/>
  <c r="I34" i="27" s="1"/>
  <c r="I37" i="27"/>
  <c r="N26" i="5"/>
  <c r="C25" i="13"/>
  <c r="A9" i="6"/>
  <c r="R26" i="5"/>
  <c r="T26" i="5" s="1"/>
  <c r="K24" i="15"/>
  <c r="I33" i="15"/>
  <c r="K33" i="15" s="1"/>
  <c r="I30" i="15"/>
  <c r="K30" i="15" s="1"/>
  <c r="I27" i="15"/>
  <c r="K27" i="15" s="1"/>
  <c r="C33" i="15"/>
  <c r="C30" i="15" s="1"/>
  <c r="J35" i="27" l="1"/>
  <c r="J34" i="27" s="1"/>
  <c r="K30" i="27"/>
  <c r="J37" i="27"/>
  <c r="K37" i="27" s="1"/>
  <c r="I38" i="27"/>
  <c r="I42" i="27" s="1"/>
  <c r="I44" i="27" s="1"/>
  <c r="G48" i="27"/>
  <c r="H45" i="27"/>
  <c r="D33" i="15"/>
  <c r="S26" i="5"/>
  <c r="A9" i="22"/>
  <c r="A9" i="5"/>
  <c r="A8" i="15"/>
  <c r="A9" i="16"/>
  <c r="A9" i="10"/>
  <c r="A10" i="13"/>
  <c r="F25" i="13"/>
  <c r="D25" i="13"/>
  <c r="A14" i="24"/>
  <c r="A11" i="24"/>
  <c r="A8" i="24"/>
  <c r="A4" i="24"/>
  <c r="S3" i="24"/>
  <c r="I47" i="27" l="1"/>
  <c r="L37" i="27"/>
  <c r="H48" i="27"/>
  <c r="I45" i="27"/>
  <c r="L30" i="27"/>
  <c r="K35" i="27"/>
  <c r="K34" i="27" s="1"/>
  <c r="K38" i="27"/>
  <c r="K42" i="27" s="1"/>
  <c r="K44" i="27" s="1"/>
  <c r="K47" i="27" s="1"/>
  <c r="J38" i="27"/>
  <c r="J42" i="27" s="1"/>
  <c r="J44" i="27" s="1"/>
  <c r="J47" i="27" s="1"/>
  <c r="K25" i="13"/>
  <c r="G25" i="13"/>
  <c r="E25" i="13"/>
  <c r="H25" i="13"/>
  <c r="I48" i="27" l="1"/>
  <c r="J45" i="27"/>
  <c r="L36" i="27"/>
  <c r="L35" i="27"/>
  <c r="L34" i="27" s="1"/>
  <c r="L38" i="27"/>
  <c r="L42" i="27" s="1"/>
  <c r="L44" i="27" s="1"/>
  <c r="B27" i="22"/>
  <c r="C27" i="15"/>
  <c r="C24" i="15" s="1"/>
  <c r="L47" i="27" l="1"/>
  <c r="C51" i="27" s="1"/>
  <c r="C52" i="27"/>
  <c r="J48" i="27"/>
  <c r="K45" i="27"/>
  <c r="C52" i="15"/>
  <c r="K48" i="27" l="1"/>
  <c r="L45" i="27"/>
  <c r="C25" i="6"/>
  <c r="C53" i="27" l="1"/>
  <c r="L48" i="27"/>
  <c r="C54" i="27" s="1"/>
  <c r="D30" i="15"/>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<sst xmlns="http://schemas.openxmlformats.org/spreadsheetml/2006/main" count="1176" uniqueCount="601">
  <si>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</si>
  <si>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</si>
  <si>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</si>
  <si>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</si>
  <si>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</si>
  <si>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</si>
  <si>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</si>
  <si>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</si>
  <si>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</si>
  <si>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</si>
  <si>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</si>
  <si>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</si>
  <si>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</si>
  <si>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</si>
  <si>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</si>
  <si>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</si>
  <si>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</si>
  <si>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</si>
  <si>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</si>
  <si>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</si>
  <si>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</si>
  <si>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</si>
  <si>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</si>
  <si>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</si>
  <si>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</si>
  <si>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</si>
  <si>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</si>
  <si>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</si>
  <si>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</si>
  <si>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</si>
  <si>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</si>
  <si>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</si>
  <si>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</si>
  <si>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</si>
  <si>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</si>
  <si>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</si>
  <si>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</si>
  <si>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</si>
  <si>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</si>
  <si>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</si>
  <si>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</si>
  <si>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</si>
  <si>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</si>
  <si>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</si>
  <si>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</si>
  <si>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</si>
  <si>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</si>
  <si>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</si>
  <si>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</si>
  <si>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</si>
  <si>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</si>
  <si>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</si>
  <si>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</si>
  <si>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</si>
  <si>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</si>
  <si>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</si>
  <si>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</si>
  <si>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</si>
  <si>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</si>
  <si>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</si>
  <si>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</si>
  <si>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</si>
  <si>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</si>
  <si>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</si>
  <si>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</si>
  <si>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</si>
  <si>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</si>
  <si>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</si>
  <si>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</si>
  <si>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</si>
  <si>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</si>
  <si>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</si>
  <si>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</si>
  <si>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</si>
  <si>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</si>
  <si>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</si>
  <si>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</si>
  <si>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</si>
  <si>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</si>
  <si>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</si>
  <si>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</si>
  <si>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</si>
  <si>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</si>
  <si>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</si>
  <si>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</si>
  <si>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</si>
  <si>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</si>
  <si>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</si>
  <si>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</si>
  <si>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</si>
  <si>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</si>
  <si>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</si>
  <si>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</si>
  <si>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</si>
  <si>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</si>
  <si>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</si>
  <si>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</si>
  <si>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</si>
  <si>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</si>
  <si>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</si>
  <si>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</si>
  <si>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</si>
  <si>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</si>
  <si>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</si>
  <si>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</si>
  <si>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</si>
  <si>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</si>
  <si>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</si>
  <si>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</si>
  <si>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</si>
  <si>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</si>
  <si>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</si>
  <si>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</si>
  <si>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</si>
  <si>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</si>
  <si>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</si>
  <si>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</si>
  <si>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</si>
  <si>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</si>
  <si>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</si>
  <si>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</si>
  <si>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</si>
  <si>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</si>
  <si>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</si>
  <si>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</si>
  <si>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</si>
  <si>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</si>
  <si>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</si>
  <si>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</si>
  <si>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</si>
  <si>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</si>
  <si>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</si>
  <si>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</si>
  <si>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</si>
  <si>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</si>
  <si>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</si>
  <si>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</si>
  <si>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</si>
  <si>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</si>
  <si>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</si>
  <si>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</si>
  <si>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</si>
  <si>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</si>
  <si>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</si>
  <si>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</si>
  <si>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</si>
  <si>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</si>
  <si>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</si>
  <si>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</si>
  <si>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</si>
  <si>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</si>
  <si>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</si>
  <si>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</si>
  <si>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</si>
  <si>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</si>
  <si>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</si>
  <si>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</si>
  <si>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</si>
  <si>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</si>
  <si>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</si>
  <si>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</si>
  <si>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</si>
  <si>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</si>
  <si>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</si>
  <si>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</si>
  <si>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</si>
  <si>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</si>
  <si>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</si>
  <si>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</si>
  <si>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</si>
  <si>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</si>
  <si>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</si>
  <si>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</si>
  <si>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</si>
  <si>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</si>
  <si>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</si>
  <si>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</si>
  <si>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</si>
  <si>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</si>
  <si>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</si>
  <si>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</si>
  <si>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</si>
  <si>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</si>
  <si>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</si>
  <si>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</si>
  <si>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</si>
  <si>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</si>
  <si>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</si>
  <si>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</si>
  <si>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</si>
  <si>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</si>
  <si>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</si>
  <si>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</si>
  <si>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</si>
  <si>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</si>
  <si>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</si>
  <si>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</si>
  <si>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</si>
  <si>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</si>
  <si>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</si>
  <si>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</si>
  <si>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</si>
  <si>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</si>
  <si>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</si>
  <si>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</si>
  <si>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</si>
  <si>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</si>
  <si>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</si>
  <si>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</si>
  <si>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</si>
  <si>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</si>
  <si>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</si>
  <si>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</si>
  <si>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</si>
  <si>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</si>
  <si>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</si>
  <si>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</si>
  <si>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</si>
  <si>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</si>
  <si>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</si>
  <si>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</si>
  <si>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</si>
  <si>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</si>
  <si>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</si>
  <si>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</si>
  <si>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</si>
  <si>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</si>
  <si>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</si>
  <si>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</si>
  <si>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</si>
  <si>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</si>
  <si>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</si>
  <si>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</si>
  <si>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</si>
  <si>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</si>
  <si>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</si>
  <si>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</si>
  <si>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</si>
  <si>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</si>
  <si>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</si>
  <si>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</si>
  <si>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</si>
  <si>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</si>
  <si>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</si>
  <si>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</si>
  <si>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</si>
  <si>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</si>
  <si>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</si>
  <si>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</si>
  <si>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</si>
  <si>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</si>
  <si>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</si>
  <si>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</si>
  <si>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</si>
  <si>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</si>
  <si>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</si>
  <si>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</si>
  <si>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</si>
  <si>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</si>
  <si>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</si>
  <si>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</si>
  <si>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</si>
  <si>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</si>
  <si>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</si>
  <si>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</si>
  <si>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</si>
  <si>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</si>
  <si>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</si>
  <si>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</si>
  <si>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</si>
  <si>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</si>
  <si>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</si>
  <si>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</si>
  <si>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</si>
  <si>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</si>
  <si>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</si>
  <si>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</si>
  <si>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</si>
  <si>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</si>
  <si>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</si>
  <si>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</si>
  <si>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</si>
  <si>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</si>
  <si>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</si>
  <si>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</si>
  <si>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</si>
  <si>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</si>
  <si>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</si>
  <si>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</si>
  <si>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</si>
  <si>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</si>
  <si>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</si>
  <si>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</si>
  <si>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</si>
  <si>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</si>
  <si>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</si>
  <si>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</si>
  <si>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</si>
  <si>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</si>
  <si>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</si>
  <si>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</si>
  <si>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</si>
  <si>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</si>
  <si>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</si>
  <si>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</si>
  <si>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</si>
  <si>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</si>
  <si>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</si>
  <si>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</si>
  <si>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</si>
  <si>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</si>
  <si>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</si>
  <si>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</si>
  <si>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</si>
  <si>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</si>
  <si>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</si>
  <si>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</si>
  <si>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</si>
  <si>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</si>
  <si>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</si>
  <si>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</si>
  <si>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</si>
  <si>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</si>
  <si>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</si>
  <si>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</si>
  <si>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</si>
  <si>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</si>
  <si>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</si>
  <si>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</si>
  <si>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</si>
  <si>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</si>
  <si>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</si>
  <si>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</si>
  <si>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</si>
  <si>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</si>
  <si>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</si>
  <si>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</si>
  <si>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</si>
  <si>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</si>
  <si>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</si>
  <si>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</si>
  <si>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</si>
  <si>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</si>
  <si>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</si>
  <si>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</si>
  <si>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</si>
  <si>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</si>
  <si>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</si>
  <si>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</si>
  <si>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</si>
  <si>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</si>
  <si>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</si>
  <si>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</si>
  <si>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</si>
  <si>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</si>
  <si>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</si>
  <si>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</si>
  <si>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</si>
  <si>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</si>
  <si>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</si>
  <si>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</si>
  <si>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</si>
  <si>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</si>
  <si>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</si>
  <si>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</si>
  <si>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</si>
  <si>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</si>
  <si>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</si>
  <si>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</si>
  <si>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</si>
  <si>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</si>
  <si>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</si>
  <si>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</si>
  <si>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</si>
  <si>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</si>
  <si>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</si>
  <si>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</si>
  <si>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</si>
  <si>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</si>
  <si>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</si>
  <si>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</si>
  <si>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</si>
  <si>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</si>
  <si>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</si>
  <si>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</si>
  <si>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</si>
  <si>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</si>
  <si>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</si>
  <si>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</si>
  <si>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</si>
  <si>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</si>
  <si>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</si>
  <si>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</si>
  <si>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</si>
  <si>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</si>
  <si>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</si>
  <si>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</si>
  <si>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</si>
  <si>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</si>
  <si>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</si>
  <si>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</si>
  <si>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</si>
  <si>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</si>
  <si>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</si>
  <si>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</si>
  <si>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</si>
  <si>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</si>
  <si>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</si>
  <si>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</si>
  <si>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</si>
  <si>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</si>
  <si>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</si>
  <si>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</si>
  <si>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</si>
  <si>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</si>
  <si>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</si>
  <si>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</si>
  <si>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</si>
  <si>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</si>
  <si>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</si>
  <si>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</si>
  <si>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</si>
  <si>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</si>
  <si>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</si>
  <si>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</si>
  <si>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</si>
  <si>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</si>
  <si>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</si>
  <si>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</si>
  <si>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</si>
  <si>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</si>
  <si>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</si>
  <si>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</si>
  <si>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</si>
  <si>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</si>
  <si>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</si>
  <si>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</si>
  <si>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</si>
  <si>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</si>
  <si>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</si>
  <si>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</si>
  <si>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</si>
  <si>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</si>
  <si>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</si>
  <si>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</si>
  <si>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</si>
  <si>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</si>
  <si>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</si>
  <si>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</si>
  <si>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</si>
  <si>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</si>
  <si>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</si>
  <si>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</si>
  <si>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</si>
  <si>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</si>
  <si>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</si>
  <si>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</si>
  <si>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</si>
  <si>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</si>
  <si>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</si>
  <si>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</si>
  <si>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</si>
  <si>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</si>
  <si>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</si>
  <si>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</si>
  <si>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</si>
  <si>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</si>
  <si>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</si>
  <si>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</si>
  <si>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</si>
  <si>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</si>
  <si>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</si>
  <si>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</si>
  <si>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</si>
  <si>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</si>
  <si>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</si>
  <si>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</si>
  <si>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</si>
  <si>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</si>
  <si>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</si>
  <si>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</si>
  <si>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</si>
  <si>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</si>
  <si>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</si>
  <si>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</si>
  <si>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</si>
  <si>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</si>
  <si>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</si>
  <si>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</si>
  <si>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</si>
  <si>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</si>
  <si>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</si>
  <si>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</si>
  <si>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</si>
  <si>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</si>
  <si>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</si>
  <si>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</si>
  <si>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</si>
  <si>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</si>
  <si>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</si>
  <si>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</si>
  <si>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</si>
  <si>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</si>
  <si>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</si>
  <si>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</si>
  <si>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</si>
  <si>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</si>
  <si>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</si>
  <si>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</si>
  <si>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</si>
  <si>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</si>
  <si>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</si>
  <si>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</si>
  <si>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</si>
  <si>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</si>
  <si>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</si>
  <si>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</si>
  <si>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</si>
  <si>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</si>
  <si>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</si>
  <si>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</si>
  <si>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</si>
  <si>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</si>
  <si>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</si>
  <si>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обследование службы ТП</t>
  </si>
  <si>
    <t>II</t>
  </si>
  <si>
    <t>замена</t>
  </si>
  <si>
    <t>ЛЭП</t>
  </si>
  <si>
    <t>L_ 20220215</t>
  </si>
  <si>
    <t xml:space="preserve">Строительство ВЛ,КЛ-04кВ ф.ул.Молодежная на КТП-1218 КЛ 0,03км  ВЛ  0,50 км </t>
  </si>
  <si>
    <t>0,530</t>
  </si>
  <si>
    <t>ВЛ,КЛ-04</t>
  </si>
  <si>
    <t>СИП,КЛ</t>
  </si>
  <si>
    <t>СОГЛАСОВАНО:</t>
  </si>
  <si>
    <t>УТВЕРЖДАЮ:</t>
  </si>
  <si>
    <t xml:space="preserve">Главный инженер ПО СЭС </t>
  </si>
  <si>
    <t xml:space="preserve">Директор ПО СЭС </t>
  </si>
  <si>
    <t>ГУП "Региональные электрические сети" РБ</t>
  </si>
  <si>
    <t>/Ш.Ф.Хайруллин/</t>
  </si>
  <si>
    <t>/И.И.Гарифуллин/</t>
  </si>
  <si>
    <t>"_____" ________________ 2021 года</t>
  </si>
  <si>
    <t>"____" ______________2021 г.</t>
  </si>
  <si>
    <t>ОБЪЕКТНЫЙ СМЕТНЫЙ РАСЧЕТ №L_20220215</t>
  </si>
  <si>
    <t>(объектная смета)</t>
  </si>
  <si>
    <t>Реконструкция ВЛ, КЛ-04кВ ф.ул.Молодежная на КТП-1218   0,530 км</t>
  </si>
  <si>
    <t>(наименование объекта)</t>
  </si>
  <si>
    <t>Сметная стоимость 389,08 тыс.руб. с НДС20%</t>
  </si>
  <si>
    <t>Составлен(а) в прогнозных ценах по состоянию на 2022г.</t>
  </si>
  <si>
    <t>Номера сметных расчетов (смет)</t>
  </si>
  <si>
    <t>Наименование работ и затрат</t>
  </si>
  <si>
    <t xml:space="preserve">Сметная стоимость, руб. </t>
  </si>
  <si>
    <t xml:space="preserve">физ.объем, </t>
  </si>
  <si>
    <t xml:space="preserve">Строительных
(ремонтно- строительных, ремонтно- реставрационных) работ
</t>
  </si>
  <si>
    <t>монтажных работ</t>
  </si>
  <si>
    <t>оборудования</t>
  </si>
  <si>
    <t>прочих затрат</t>
  </si>
  <si>
    <t>всего</t>
  </si>
  <si>
    <t>Локальные сметы (расчеты)</t>
  </si>
  <si>
    <t>L_20220215</t>
  </si>
  <si>
    <t>Реконструкция ВЛ-04кВ ф.ул.Молодежная с КТП-1218   0,50 км</t>
  </si>
  <si>
    <t>Реконструкция КЛ-04кВ  с КТП-1218 на оп. №1 ВЛ-0,4 кВ ф.ул.Молодежная 0,030 км</t>
  </si>
  <si>
    <t>Итого "Локальные сметы (расчеты)"</t>
  </si>
  <si>
    <t>ПИР 6%</t>
  </si>
  <si>
    <t xml:space="preserve">Итого с ПИР 6% </t>
  </si>
  <si>
    <t>Налоги и обязательные платежи</t>
  </si>
  <si>
    <t>НДС - 20%</t>
  </si>
  <si>
    <t>Итого по объектной смете</t>
  </si>
  <si>
    <t>Начальник ПТО:</t>
  </si>
  <si>
    <t>Мусин С.Р.</t>
  </si>
  <si>
    <t>Составил инженер ПТО:</t>
  </si>
  <si>
    <t>Муратова Н.Г.</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</si>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</sst>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b/>
      <sz val="10"/>
      <color rgb="FF000000"/>
      <name val="Times New Roman"/>
      <family val="1"/>
      <charset val="204"/>
    </font>
    <font>
      <b/>
      <sz val="10"/>
      <name val="Times New Roman"/>
      <family val="1"/>
      <charset val="204"/>
    </font>
    <font>
      <sz val="10"/>
      <color rgb="FF000000"/>
      <name val="Times New Roman"/>
      <family val="1"/>
      <charset val="204"/>
    </font>
    <font>
      <i/>
      <sz val="9"/>
      <name val="Times New Roman"/>
      <family val="1"/>
      <charset val="204"/>
    </font>
    <font>
      <sz val="9"/>
      <name val="Times New Roman"/>
      <family val="1"/>
      <charset val="204"/>
    </font>
    <font>
      <sz val="10"/>
      <color theme="1"/>
      <name val="Times New Roman"/>
      <family val="1"/>
      <charset val="204"/>
    </font>
    <font>
      <b/>
      <sz val="9"/>
      <name val="Times New Roman"/>
      <family val="1"/>
      <charset val="204"/>
    </font>
    <font>
      <sz val="7"/>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40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7" xfId="2" applyFont="1" applyBorder="1" applyAlignment="1">
      <alignment horizontal="justify"/>
    </xf>
    <xf numFmtId="0" fontId="40" fillId="0" borderId="27" xfId="2" applyFont="1" applyBorder="1" applyAlignment="1">
      <alignment horizontal="justify"/>
    </xf>
    <xf numFmtId="0" fontId="40" fillId="0" borderId="28" xfId="2" applyFont="1" applyBorder="1" applyAlignment="1">
      <alignment horizontal="justify"/>
    </xf>
    <xf numFmtId="0" fontId="41" fillId="0" borderId="27" xfId="2" applyFont="1" applyBorder="1" applyAlignment="1">
      <alignment vertical="top" wrapText="1"/>
    </xf>
    <xf numFmtId="0" fontId="41" fillId="0" borderId="29" xfId="2" applyFont="1" applyBorder="1" applyAlignment="1">
      <alignment vertical="top" wrapText="1"/>
    </xf>
    <xf numFmtId="0" fontId="41" fillId="0" borderId="28" xfId="2" applyFont="1" applyBorder="1" applyAlignment="1">
      <alignment vertical="top" wrapText="1"/>
    </xf>
    <xf numFmtId="0" fontId="40" fillId="0" borderId="27" xfId="2" applyFont="1" applyBorder="1" applyAlignment="1">
      <alignment horizontal="justify" vertical="top" wrapText="1"/>
    </xf>
    <xf numFmtId="0" fontId="40" fillId="0" borderId="28" xfId="2" applyFont="1" applyBorder="1" applyAlignment="1">
      <alignment vertical="top" wrapText="1"/>
    </xf>
    <xf numFmtId="0" fontId="40" fillId="0" borderId="31" xfId="2" applyFont="1" applyBorder="1" applyAlignment="1">
      <alignment vertical="top" wrapText="1"/>
    </xf>
    <xf numFmtId="0" fontId="40" fillId="0" borderId="29" xfId="2" applyFont="1" applyBorder="1" applyAlignment="1">
      <alignment vertical="top" wrapText="1"/>
    </xf>
    <xf numFmtId="0" fontId="41" fillId="0" borderId="29" xfId="2" applyFont="1" applyBorder="1" applyAlignment="1">
      <alignment horizontal="justify" vertical="top" wrapText="1"/>
    </xf>
    <xf numFmtId="0" fontId="41" fillId="0" borderId="27" xfId="2" applyFont="1" applyBorder="1" applyAlignment="1">
      <alignment horizontal="justify" vertical="top" wrapText="1"/>
    </xf>
    <xf numFmtId="0" fontId="40" fillId="0" borderId="32" xfId="2" applyFont="1" applyBorder="1" applyAlignment="1">
      <alignment vertical="top" wrapText="1"/>
    </xf>
    <xf numFmtId="0" fontId="41" fillId="0" borderId="28" xfId="2" applyFont="1" applyBorder="1" applyAlignment="1">
      <alignment horizontal="left" vertical="center" wrapText="1"/>
    </xf>
    <xf numFmtId="0" fontId="41" fillId="0" borderId="28" xfId="2" applyFont="1" applyBorder="1" applyAlignment="1">
      <alignment horizontal="center" vertical="center" wrapText="1"/>
    </xf>
    <xf numFmtId="0" fontId="40" fillId="0" borderId="29"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7" xfId="2" applyFont="1" applyBorder="1" applyAlignment="1">
      <alignment horizontal="center" vertical="center" wrapText="1"/>
    </xf>
    <xf numFmtId="0" fontId="40" fillId="0" borderId="27"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8" xfId="2" applyFont="1" applyBorder="1" applyAlignment="1">
      <alignment horizontal="center"/>
    </xf>
    <xf numFmtId="49" fontId="11" fillId="0" borderId="0" xfId="62" applyNumberFormat="1" applyFont="1" applyAlignment="1">
      <alignment horizontal="left" vertical="top"/>
    </xf>
    <xf numFmtId="0" fontId="40" fillId="0" borderId="28" xfId="2" applyFont="1" applyBorder="1" applyAlignment="1">
      <alignment horizontal="left" vertical="top" wrapText="1"/>
    </xf>
    <xf numFmtId="0" fontId="40" fillId="0" borderId="30"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7"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7"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0" fillId="0" borderId="0" xfId="62" applyFont="1" applyAlignment="1">
      <alignment horizontal="left" vertical="top"/>
    </xf>
    <xf numFmtId="0" fontId="45" fillId="0" borderId="0" xfId="62" applyFont="1" applyAlignment="1">
      <alignment horizontal="left" vertical="top" wrapText="1"/>
    </xf>
    <xf numFmtId="0" fontId="45" fillId="0" borderId="0" xfId="0" applyFont="1"/>
    <xf numFmtId="0" fontId="61" fillId="0" borderId="0" xfId="62" applyFont="1" applyAlignment="1">
      <alignment horizontal="left" vertical="top"/>
    </xf>
    <xf numFmtId="0" fontId="36" fillId="0" borderId="0" xfId="62" applyFont="1"/>
    <xf numFmtId="0" fontId="45" fillId="0" borderId="0" xfId="62" applyFont="1" applyAlignment="1">
      <alignment horizontal="right" vertical="top"/>
    </xf>
    <xf numFmtId="0" fontId="62" fillId="0" borderId="0" xfId="62" applyFont="1" applyAlignment="1">
      <alignment horizontal="left" vertical="top"/>
    </xf>
    <xf numFmtId="0" fontId="62" fillId="0" borderId="0" xfId="62" applyFont="1" applyAlignment="1">
      <alignment horizontal="left" vertical="top" wrapText="1"/>
    </xf>
    <xf numFmtId="0" fontId="62" fillId="0" borderId="0" xfId="62" applyFont="1" applyAlignment="1">
      <alignment vertical="top"/>
    </xf>
    <xf numFmtId="0" fontId="62" fillId="0" borderId="0" xfId="62" applyFont="1" applyAlignment="1">
      <alignment vertical="top" wrapText="1"/>
    </xf>
    <xf numFmtId="0" fontId="62" fillId="0" borderId="20" xfId="62" applyFont="1" applyBorder="1"/>
    <xf numFmtId="0" fontId="62" fillId="0" borderId="20" xfId="62" applyFont="1" applyBorder="1" applyAlignment="1">
      <alignment horizontal="right"/>
    </xf>
    <xf numFmtId="0" fontId="62" fillId="0" borderId="0" xfId="62" applyFont="1"/>
    <xf numFmtId="0" fontId="45" fillId="0" borderId="0" xfId="62" applyFont="1" applyAlignment="1">
      <alignment vertical="top"/>
    </xf>
    <xf numFmtId="49" fontId="45" fillId="0" borderId="0" xfId="0" applyNumberFormat="1" applyFont="1" applyAlignment="1">
      <alignment horizontal="left" vertical="top"/>
    </xf>
    <xf numFmtId="0" fontId="45" fillId="0" borderId="0" xfId="0" applyFont="1" applyAlignment="1">
      <alignment horizontal="center" vertical="center"/>
    </xf>
    <xf numFmtId="0" fontId="45" fillId="0" borderId="0" xfId="0" applyFont="1" applyAlignment="1">
      <alignment vertical="center"/>
    </xf>
    <xf numFmtId="0" fontId="45" fillId="0" borderId="0" xfId="0" applyFont="1" applyAlignment="1">
      <alignment horizontal="left" vertical="top"/>
    </xf>
    <xf numFmtId="0" fontId="45" fillId="0" borderId="0" xfId="0" applyFont="1" applyAlignment="1">
      <alignment horizontal="right" vertical="center"/>
    </xf>
    <xf numFmtId="0" fontId="45" fillId="0" borderId="37" xfId="0" applyFont="1" applyBorder="1" applyAlignment="1">
      <alignment horizontal="center"/>
    </xf>
    <xf numFmtId="49" fontId="45" fillId="0" borderId="10" xfId="0" applyNumberFormat="1" applyFont="1" applyBorder="1" applyAlignment="1">
      <alignment horizontal="center" vertical="center"/>
    </xf>
    <xf numFmtId="0" fontId="45" fillId="0" borderId="10" xfId="0" applyFont="1" applyBorder="1" applyAlignment="1">
      <alignment horizontal="center" vertical="center"/>
    </xf>
    <xf numFmtId="0" fontId="45" fillId="0" borderId="38" xfId="0" applyFont="1" applyBorder="1"/>
    <xf numFmtId="0" fontId="45" fillId="0" borderId="39" xfId="0" applyFont="1" applyBorder="1"/>
    <xf numFmtId="0" fontId="45" fillId="0" borderId="23" xfId="0" applyFont="1" applyBorder="1" applyAlignment="1">
      <alignment vertical="center" wrapText="1"/>
    </xf>
    <xf numFmtId="49" fontId="45" fillId="0" borderId="1" xfId="0" applyNumberFormat="1" applyFont="1" applyBorder="1" applyAlignment="1">
      <alignment horizontal="left" vertical="center" wrapText="1"/>
    </xf>
    <xf numFmtId="0" fontId="45" fillId="0" borderId="1" xfId="0" applyFont="1" applyBorder="1" applyAlignment="1">
      <alignment horizontal="left" vertical="top" wrapText="1"/>
    </xf>
    <xf numFmtId="2" fontId="45" fillId="0" borderId="1" xfId="0" applyNumberFormat="1" applyFont="1" applyBorder="1" applyAlignment="1">
      <alignment horizontal="right" vertical="top" wrapText="1"/>
    </xf>
    <xf numFmtId="0" fontId="45" fillId="0" borderId="38" xfId="0" applyFont="1" applyBorder="1" applyAlignment="1">
      <alignment vertical="center"/>
    </xf>
    <xf numFmtId="2" fontId="45" fillId="0" borderId="0" xfId="0" applyNumberFormat="1" applyFont="1"/>
    <xf numFmtId="0" fontId="45" fillId="0" borderId="40" xfId="0" applyFont="1" applyBorder="1" applyAlignment="1">
      <alignment vertical="center"/>
    </xf>
    <xf numFmtId="2" fontId="45" fillId="0" borderId="41" xfId="0" applyNumberFormat="1" applyFont="1" applyBorder="1" applyAlignment="1">
      <alignment horizontal="right" vertical="center" wrapText="1"/>
    </xf>
    <xf numFmtId="2" fontId="45" fillId="0" borderId="42" xfId="0" applyNumberFormat="1" applyFont="1" applyBorder="1" applyAlignment="1">
      <alignment horizontal="right" vertical="top" wrapText="1"/>
    </xf>
    <xf numFmtId="2" fontId="45" fillId="0" borderId="39" xfId="0" applyNumberFormat="1" applyFont="1" applyBorder="1" applyAlignment="1">
      <alignment vertical="center"/>
    </xf>
    <xf numFmtId="0" fontId="45" fillId="0" borderId="43" xfId="0" applyFont="1" applyBorder="1"/>
    <xf numFmtId="49" fontId="61" fillId="0" borderId="42" xfId="0" applyNumberFormat="1" applyFont="1" applyBorder="1" applyAlignment="1">
      <alignment horizontal="right" vertical="top" wrapText="1"/>
    </xf>
    <xf numFmtId="0" fontId="45" fillId="0" borderId="44" xfId="0" applyFont="1" applyBorder="1" applyAlignment="1">
      <alignment vertical="top" wrapText="1"/>
    </xf>
    <xf numFmtId="2" fontId="45" fillId="0" borderId="45" xfId="0" applyNumberFormat="1" applyFont="1" applyBorder="1"/>
    <xf numFmtId="0" fontId="45" fillId="0" borderId="35" xfId="0" applyFont="1" applyBorder="1"/>
    <xf numFmtId="0" fontId="45" fillId="0" borderId="43" xfId="0" applyFont="1" applyBorder="1" applyAlignment="1">
      <alignment wrapText="1"/>
    </xf>
    <xf numFmtId="49" fontId="45" fillId="0" borderId="42" xfId="0" applyNumberFormat="1" applyFont="1" applyBorder="1" applyAlignment="1">
      <alignment horizontal="left" vertical="top" wrapText="1"/>
    </xf>
    <xf numFmtId="0" fontId="45" fillId="0" borderId="45" xfId="0" applyFont="1" applyBorder="1"/>
    <xf numFmtId="0" fontId="45" fillId="0" borderId="40" xfId="0" applyFont="1" applyBorder="1"/>
    <xf numFmtId="2" fontId="45" fillId="0" borderId="41" xfId="0" applyNumberFormat="1" applyFont="1" applyBorder="1" applyAlignment="1">
      <alignment horizontal="right" vertical="top" wrapText="1"/>
    </xf>
    <xf numFmtId="2" fontId="45" fillId="0" borderId="48" xfId="0" applyNumberFormat="1" applyFont="1" applyBorder="1"/>
    <xf numFmtId="0" fontId="64" fillId="0" borderId="0" xfId="62" applyFont="1" applyAlignment="1">
      <alignment horizontal="center" vertical="top"/>
    </xf>
    <xf numFmtId="49" fontId="64" fillId="0" borderId="0" xfId="62" applyNumberFormat="1" applyFont="1" applyAlignment="1">
      <alignment horizontal="left" vertical="top"/>
    </xf>
    <xf numFmtId="0" fontId="45" fillId="0" borderId="0" xfId="0" applyFont="1" applyAlignment="1">
      <alignment horizontal="right" vertical="top"/>
    </xf>
    <xf numFmtId="0" fontId="65" fillId="0" borderId="0" xfId="2" applyFont="1"/>
    <xf numFmtId="0" fontId="36" fillId="0" borderId="0" xfId="2" applyFont="1"/>
    <xf numFmtId="0" fontId="0" fillId="0" borderId="0" xfId="0" applyAlignment="1">
      <alignment horizontal="center"/>
    </xf>
    <xf numFmtId="0" fontId="2" fillId="0" borderId="0" xfId="0" applyFont="1" applyAlignment="1">
      <alignment horizontal="center"/>
    </xf>
    <xf numFmtId="0" fontId="66" fillId="0" borderId="49" xfId="50" applyFont="1" applyBorder="1" applyAlignment="1" applyProtection="1">
      <alignment horizontal="center" vertical="center" wrapText="1"/>
    </xf>
    <xf numFmtId="0" fontId="66" fillId="0" borderId="49"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7" fillId="0" borderId="0" xfId="50" applyFont="1" applyProtection="1"/>
    <xf numFmtId="0" fontId="1" fillId="0" borderId="0" xfId="50" applyProtection="1"/>
    <xf numFmtId="0" fontId="64" fillId="0" borderId="49" xfId="50" applyFont="1" applyBorder="1" applyAlignment="1" applyProtection="1">
      <alignment vertical="center" wrapText="1"/>
    </xf>
    <xf numFmtId="168" fontId="64" fillId="0" borderId="49" xfId="50" applyNumberFormat="1" applyFont="1" applyFill="1" applyBorder="1" applyAlignment="1" applyProtection="1">
      <alignment horizontal="center" vertical="center"/>
    </xf>
    <xf numFmtId="0" fontId="0" fillId="0" borderId="0" xfId="0" applyProtection="1"/>
    <xf numFmtId="3" fontId="64" fillId="0" borderId="49" xfId="50" applyNumberFormat="1" applyFont="1" applyFill="1" applyBorder="1" applyAlignment="1" applyProtection="1">
      <alignment horizontal="center" vertical="center"/>
    </xf>
    <xf numFmtId="9" fontId="64" fillId="0" borderId="49" xfId="50" applyNumberFormat="1" applyFont="1" applyFill="1" applyBorder="1" applyAlignment="1" applyProtection="1">
      <alignment horizontal="center" vertical="center"/>
    </xf>
    <xf numFmtId="169" fontId="64" fillId="0" borderId="49" xfId="50" applyNumberFormat="1" applyFont="1" applyFill="1" applyBorder="1" applyAlignment="1" applyProtection="1">
      <alignment horizontal="center" vertical="center"/>
    </xf>
    <xf numFmtId="0" fontId="64" fillId="0" borderId="0" xfId="50" applyFont="1" applyBorder="1" applyAlignment="1" applyProtection="1">
      <alignment vertical="center" wrapText="1"/>
    </xf>
    <xf numFmtId="169" fontId="64" fillId="0" borderId="0" xfId="50" applyNumberFormat="1" applyFont="1" applyFill="1" applyBorder="1" applyAlignment="1" applyProtection="1">
      <alignment horizontal="center" vertical="center"/>
    </xf>
    <xf numFmtId="0" fontId="64" fillId="0" borderId="0" xfId="50" applyFont="1" applyBorder="1" applyProtection="1"/>
    <xf numFmtId="0" fontId="66" fillId="26" borderId="49" xfId="50" applyFont="1" applyFill="1" applyBorder="1" applyAlignment="1" applyProtection="1">
      <alignment horizontal="left" vertical="center" wrapText="1"/>
    </xf>
    <xf numFmtId="0" fontId="66" fillId="26" borderId="49" xfId="50" applyFont="1" applyFill="1" applyBorder="1" applyAlignment="1" applyProtection="1">
      <alignment horizontal="center" vertical="center"/>
    </xf>
    <xf numFmtId="167" fontId="64" fillId="0" borderId="49" xfId="50" applyNumberFormat="1" applyFont="1" applyFill="1" applyBorder="1" applyAlignment="1" applyProtection="1">
      <alignment horizontal="center" vertical="center"/>
    </xf>
    <xf numFmtId="0" fontId="64" fillId="0" borderId="0" xfId="50" applyFont="1" applyBorder="1" applyAlignment="1" applyProtection="1">
      <alignment vertical="center"/>
    </xf>
    <xf numFmtId="0" fontId="64" fillId="0" borderId="0" xfId="50" applyFont="1" applyBorder="1" applyAlignment="1" applyProtection="1"/>
    <xf numFmtId="0" fontId="67" fillId="0" borderId="0" xfId="50" applyFont="1" applyBorder="1" applyProtection="1"/>
    <xf numFmtId="0" fontId="66" fillId="26" borderId="50" xfId="50" applyFont="1" applyFill="1" applyBorder="1" applyAlignment="1" applyProtection="1">
      <alignment horizontal="left" vertical="center" wrapText="1"/>
    </xf>
    <xf numFmtId="0" fontId="66" fillId="26" borderId="50" xfId="50" applyFont="1" applyFill="1" applyBorder="1" applyAlignment="1" applyProtection="1">
      <alignment horizontal="center" vertical="center"/>
    </xf>
    <xf numFmtId="0" fontId="66" fillId="27" borderId="49" xfId="50" applyFont="1" applyFill="1" applyBorder="1" applyAlignment="1" applyProtection="1">
      <alignment horizontal="left" vertical="center"/>
    </xf>
    <xf numFmtId="0" fontId="64" fillId="27" borderId="49" xfId="50" applyFont="1" applyFill="1" applyBorder="1" applyAlignment="1" applyProtection="1">
      <alignment horizontal="center" vertical="center"/>
    </xf>
    <xf numFmtId="170" fontId="66" fillId="0" borderId="49" xfId="50" applyNumberFormat="1" applyFont="1" applyFill="1" applyBorder="1" applyAlignment="1" applyProtection="1">
      <alignment horizontal="center" vertical="center"/>
    </xf>
    <xf numFmtId="168" fontId="66" fillId="27" borderId="49" xfId="50" applyNumberFormat="1" applyFont="1" applyFill="1" applyBorder="1" applyAlignment="1" applyProtection="1">
      <alignment horizontal="center" vertical="center"/>
    </xf>
    <xf numFmtId="0" fontId="66" fillId="0" borderId="49" xfId="50" applyFont="1" applyBorder="1" applyAlignment="1" applyProtection="1">
      <alignment vertical="center" wrapText="1"/>
    </xf>
    <xf numFmtId="168" fontId="66" fillId="0" borderId="49" xfId="50" applyNumberFormat="1" applyFont="1" applyFill="1" applyBorder="1" applyAlignment="1" applyProtection="1">
      <alignment horizontal="center" vertical="center"/>
    </xf>
    <xf numFmtId="0" fontId="66" fillId="0" borderId="51" xfId="50" applyFont="1" applyBorder="1" applyAlignment="1" applyProtection="1">
      <alignment vertical="center" wrapText="1"/>
    </xf>
    <xf numFmtId="168" fontId="66" fillId="0" borderId="52" xfId="50" applyNumberFormat="1" applyFont="1" applyFill="1" applyBorder="1" applyAlignment="1" applyProtection="1">
      <alignment horizontal="center" vertical="center"/>
    </xf>
    <xf numFmtId="0" fontId="64" fillId="0" borderId="0" xfId="50" applyFont="1" applyAlignment="1" applyProtection="1">
      <alignment vertical="center" wrapText="1"/>
    </xf>
    <xf numFmtId="0" fontId="64" fillId="0" borderId="0" xfId="50" applyFont="1" applyAlignment="1" applyProtection="1">
      <alignment vertical="center"/>
    </xf>
    <xf numFmtId="0" fontId="64" fillId="0" borderId="0" xfId="50" applyFont="1" applyProtection="1"/>
    <xf numFmtId="0" fontId="64" fillId="0" borderId="0" xfId="50" applyFont="1" applyAlignment="1" applyProtection="1"/>
    <xf numFmtId="0" fontId="68" fillId="0" borderId="0" xfId="50" applyFont="1" applyProtection="1"/>
    <xf numFmtId="0" fontId="64" fillId="0" borderId="49" xfId="50" applyFont="1" applyFill="1" applyBorder="1" applyAlignment="1" applyProtection="1">
      <alignment horizontal="center" vertical="center"/>
    </xf>
    <xf numFmtId="168" fontId="64" fillId="27" borderId="49" xfId="50" applyNumberFormat="1" applyFont="1" applyFill="1" applyBorder="1" applyAlignment="1" applyProtection="1">
      <alignment horizontal="center" vertical="center"/>
    </xf>
    <xf numFmtId="168" fontId="67" fillId="0" borderId="49" xfId="50" applyNumberFormat="1" applyFont="1" applyBorder="1" applyAlignment="1" applyProtection="1">
      <alignment vertical="center"/>
    </xf>
    <xf numFmtId="168" fontId="1" fillId="0" borderId="49" xfId="50" applyNumberFormat="1" applyFont="1" applyBorder="1" applyAlignment="1" applyProtection="1">
      <alignment vertical="center"/>
    </xf>
    <xf numFmtId="0" fontId="66" fillId="0" borderId="0" xfId="50" applyFont="1" applyBorder="1" applyAlignment="1" applyProtection="1">
      <alignment vertical="center" wrapText="1"/>
    </xf>
    <xf numFmtId="3" fontId="66" fillId="0" borderId="0" xfId="50" applyNumberFormat="1" applyFont="1" applyFill="1" applyBorder="1" applyAlignment="1" applyProtection="1">
      <alignment horizontal="center" vertical="center"/>
    </xf>
    <xf numFmtId="0" fontId="66" fillId="26" borderId="49" xfId="50" applyFont="1" applyFill="1" applyBorder="1" applyAlignment="1" applyProtection="1">
      <alignment vertical="center" wrapText="1"/>
    </xf>
    <xf numFmtId="3" fontId="66" fillId="26" borderId="49" xfId="50" applyNumberFormat="1" applyFont="1" applyFill="1" applyBorder="1" applyAlignment="1" applyProtection="1">
      <alignment horizontal="center" vertical="center" wrapText="1"/>
    </xf>
    <xf numFmtId="0" fontId="66" fillId="0" borderId="0" xfId="50" applyFont="1" applyFill="1" applyBorder="1" applyAlignment="1" applyProtection="1">
      <alignment horizontal="center" vertical="center"/>
    </xf>
    <xf numFmtId="0" fontId="69" fillId="0" borderId="0" xfId="50" applyFont="1" applyBorder="1" applyAlignment="1" applyProtection="1">
      <alignment vertical="center"/>
    </xf>
    <xf numFmtId="0" fontId="1" fillId="0" borderId="0" xfId="50" applyBorder="1" applyAlignment="1" applyProtection="1">
      <alignment vertical="center"/>
    </xf>
    <xf numFmtId="0" fontId="66" fillId="0" borderId="49" xfId="50" applyFont="1" applyBorder="1" applyAlignment="1" applyProtection="1">
      <alignment horizontal="left" vertical="center" wrapText="1"/>
    </xf>
    <xf numFmtId="0" fontId="68" fillId="0" borderId="0" xfId="50" applyFont="1" applyBorder="1" applyAlignment="1" applyProtection="1">
      <alignment vertical="center"/>
    </xf>
    <xf numFmtId="0" fontId="67"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66" fillId="26" borderId="50" xfId="50" applyFont="1" applyFill="1" applyBorder="1" applyAlignment="1" applyProtection="1">
      <alignment horizontal="left" vertical="center" wrapText="1"/>
    </xf>
    <xf numFmtId="0" fontId="66" fillId="26" borderId="2" xfId="50" applyFont="1" applyFill="1" applyBorder="1" applyAlignment="1" applyProtection="1">
      <alignment horizontal="left" vertical="center" wrapText="1"/>
    </xf>
    <xf numFmtId="0" fontId="66" fillId="26" borderId="50" xfId="50" applyFont="1" applyFill="1" applyBorder="1" applyAlignment="1" applyProtection="1">
      <alignment horizontal="center" vertical="center"/>
    </xf>
    <xf numFmtId="0" fontId="66" fillId="26" borderId="2" xfId="50" applyFont="1" applyFill="1" applyBorder="1" applyAlignment="1" applyProtection="1">
      <alignment horizontal="center" vertical="center"/>
    </xf>
    <xf numFmtId="0" fontId="66" fillId="26" borderId="49"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28" xfId="2" applyFont="1" applyBorder="1" applyAlignment="1">
      <alignment horizontal="left" vertical="top" wrapText="1"/>
    </xf>
    <xf numFmtId="0" fontId="40" fillId="0" borderId="31" xfId="2" applyFont="1" applyBorder="1" applyAlignment="1">
      <alignment horizontal="left" vertical="top" wrapText="1"/>
    </xf>
    <xf numFmtId="0" fontId="40" fillId="0" borderId="29"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1" fillId="0" borderId="37" xfId="0" applyFont="1" applyBorder="1" applyAlignment="1">
      <alignment horizontal="left" wrapText="1"/>
    </xf>
    <xf numFmtId="0" fontId="45" fillId="0" borderId="10" xfId="0" applyFont="1" applyBorder="1" applyAlignment="1">
      <alignment horizontal="left" wrapText="1"/>
    </xf>
    <xf numFmtId="49" fontId="61" fillId="0" borderId="41" xfId="0" applyNumberFormat="1" applyFont="1" applyBorder="1" applyAlignment="1">
      <alignment horizontal="right" vertical="center" wrapText="1"/>
    </xf>
    <xf numFmtId="0" fontId="45" fillId="0" borderId="41" xfId="0" applyFont="1" applyBorder="1" applyAlignment="1">
      <alignment vertical="center" wrapText="1"/>
    </xf>
    <xf numFmtId="0" fontId="61" fillId="0" borderId="46" xfId="0" applyFont="1" applyBorder="1" applyAlignment="1">
      <alignment horizontal="right"/>
    </xf>
    <xf numFmtId="0" fontId="61" fillId="0" borderId="47" xfId="0" applyFont="1" applyBorder="1" applyAlignment="1">
      <alignment horizontal="right"/>
    </xf>
    <xf numFmtId="0" fontId="61" fillId="0" borderId="44" xfId="0" applyFont="1" applyBorder="1" applyAlignment="1">
      <alignment horizontal="right"/>
    </xf>
    <xf numFmtId="0" fontId="61" fillId="0" borderId="26" xfId="0" applyFont="1" applyBorder="1" applyAlignment="1">
      <alignment horizontal="left" wrapText="1"/>
    </xf>
    <xf numFmtId="0" fontId="45" fillId="0" borderId="6" xfId="0" applyFont="1" applyBorder="1" applyAlignment="1">
      <alignment horizontal="left" wrapText="1"/>
    </xf>
    <xf numFmtId="49" fontId="61" fillId="0" borderId="41" xfId="0" applyNumberFormat="1" applyFont="1" applyBorder="1" applyAlignment="1">
      <alignment horizontal="right" vertical="top" wrapText="1"/>
    </xf>
    <xf numFmtId="0" fontId="45" fillId="0" borderId="41" xfId="0" applyFont="1" applyBorder="1" applyAlignment="1">
      <alignment vertical="top" wrapText="1"/>
    </xf>
    <xf numFmtId="0" fontId="45" fillId="0" borderId="25" xfId="0" applyFont="1" applyBorder="1" applyAlignment="1">
      <alignment horizontal="center" vertical="center" wrapText="1"/>
    </xf>
    <xf numFmtId="0" fontId="45" fillId="0" borderId="23" xfId="0" applyFont="1" applyBorder="1" applyAlignment="1">
      <alignment horizontal="center" vertical="center" wrapText="1"/>
    </xf>
    <xf numFmtId="49" fontId="45" fillId="0" borderId="24" xfId="0" applyNumberFormat="1" applyFont="1" applyBorder="1" applyAlignment="1">
      <alignment horizontal="center" vertical="center" wrapText="1"/>
    </xf>
    <xf numFmtId="49" fontId="45" fillId="0" borderId="1" xfId="0" applyNumberFormat="1" applyFont="1" applyBorder="1" applyAlignment="1">
      <alignment horizontal="center" vertical="center" wrapText="1"/>
    </xf>
    <xf numFmtId="0" fontId="45" fillId="0" borderId="24" xfId="0" applyFont="1" applyBorder="1" applyAlignment="1">
      <alignment horizontal="center" vertical="center"/>
    </xf>
    <xf numFmtId="0" fontId="45" fillId="0" borderId="34" xfId="0" applyFont="1" applyBorder="1" applyAlignment="1">
      <alignment horizontal="center" vertical="center" wrapText="1"/>
    </xf>
    <xf numFmtId="0" fontId="45" fillId="0" borderId="35" xfId="0" applyFont="1" applyBorder="1" applyAlignment="1">
      <alignment horizontal="center" vertical="center" wrapText="1"/>
    </xf>
    <xf numFmtId="0" fontId="45" fillId="0" borderId="36" xfId="0" applyFont="1" applyBorder="1" applyAlignment="1">
      <alignment horizontal="center" vertical="center" wrapText="1"/>
    </xf>
    <xf numFmtId="0" fontId="45" fillId="0" borderId="1" xfId="0" applyFont="1" applyBorder="1" applyAlignment="1">
      <alignment horizontal="center" vertical="center" wrapText="1"/>
    </xf>
    <xf numFmtId="0" fontId="63" fillId="0" borderId="33" xfId="0" applyFont="1" applyBorder="1" applyAlignment="1">
      <alignment horizontal="center" vertical="center"/>
    </xf>
    <xf numFmtId="0" fontId="62" fillId="0" borderId="0" xfId="62" applyFont="1" applyAlignment="1">
      <alignment horizontal="left" vertical="top" wrapText="1"/>
    </xf>
    <xf numFmtId="0" fontId="62" fillId="0" borderId="20" xfId="62" applyFont="1" applyBorder="1" applyAlignment="1">
      <alignment horizontal="center"/>
    </xf>
    <xf numFmtId="0" fontId="61" fillId="0" borderId="0" xfId="0" applyFont="1" applyAlignment="1">
      <alignment horizontal="center" vertical="center"/>
    </xf>
    <xf numFmtId="0" fontId="45" fillId="0" borderId="0" xfId="0" applyFont="1" applyAlignment="1">
      <alignment horizontal="center" vertical="center"/>
    </xf>
    <xf numFmtId="0" fontId="45" fillId="0" borderId="20" xfId="0"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531886</xdr:colOff>
      <xdr:row>45</xdr:row>
      <xdr:rowOff>65595</xdr:rowOff>
    </xdr:to>
    <xdr:pic>
      <xdr:nvPicPr>
        <xdr:cNvPr id="2" name="Рисунок 1">
          <a:extLst>
            <a:ext uri="{FF2B5EF4-FFF2-40B4-BE49-F238E27FC236}">
              <a16:creationId xmlns="" xmlns:a16="http://schemas.microsoft.com/office/drawing/2014/main" id="{58F84E93-99D1-418C-9677-509C8358D9D9}"/>
            </a:ext>
          </a:extLst>
        </xdr:cNvPr>
        <xdr:cNvPicPr>
          <a:picLocks noChangeAspect="1"/>
        </xdr:cNvPicPr>
      </xdr:nvPicPr>
      <xdr:blipFill>
        <a:blip xmlns:r="http://schemas.openxmlformats.org/officeDocument/2006/relationships" r:embed="rId1"/>
        <a:stretch>
          <a:fillRect/>
        </a:stretch>
      </xdr:blipFill>
      <xdr:spPr>
        <a:xfrm>
          <a:off x="0" y="0"/>
          <a:ext cx="12114286" cy="8638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1048;&#1055;%2022%20&#1082;&#1086;&#1088;%202022-2026&#1075;&#1075;\5.%20&#1055;&#1072;&#1089;&#1087;&#1086;&#1088;&#1090;&#1072;%20%20&#1048;&#1055;&#1088;\2022%20&#1075;&#1086;&#1076;\&#1055;&#1072;&#1089;&#1087;.%20L_%2020220113%20&#1047;&#1072;&#1084;&#1077;&#1085;&#1072;%20&#1090;&#1088;-&#1074;%20(19%20&#1087;&#1072;&#1089;&#1087;&#1086;&#1088;&#1090;&#1086;&#1074;)\&#1055;&#1072;&#1089;&#1087;&#1086;&#1088;&#1090;%20L_%20202201131%20&#1058;&#1055;-2906%20&#1058;1%20&#1057;&#1069;&#1057;%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5 Анализ эк эф"/>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280" t="s">
        <v>509</v>
      </c>
      <c r="B5" s="280"/>
      <c r="C5" s="280"/>
      <c r="D5" s="122"/>
      <c r="E5" s="122"/>
      <c r="F5" s="122"/>
      <c r="G5" s="122"/>
      <c r="H5" s="122"/>
      <c r="I5" s="122"/>
      <c r="J5" s="122"/>
    </row>
    <row r="6" spans="1:22" s="7" customFormat="1" ht="18.75" x14ac:dyDescent="0.3">
      <c r="A6" s="137"/>
      <c r="C6" s="128"/>
      <c r="H6" s="11"/>
    </row>
    <row r="7" spans="1:22" s="7" customFormat="1" ht="18.75" x14ac:dyDescent="0.2">
      <c r="A7" s="284" t="s">
        <v>10</v>
      </c>
      <c r="B7" s="284"/>
      <c r="C7" s="28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85" t="s">
        <v>520</v>
      </c>
      <c r="B9" s="285"/>
      <c r="C9" s="285"/>
      <c r="D9" s="6"/>
      <c r="E9" s="6"/>
      <c r="F9" s="6"/>
      <c r="G9" s="6"/>
      <c r="H9" s="6"/>
      <c r="I9" s="9"/>
      <c r="J9" s="9"/>
      <c r="K9" s="9"/>
      <c r="L9" s="9"/>
      <c r="M9" s="9"/>
      <c r="N9" s="9"/>
      <c r="O9" s="9"/>
      <c r="P9" s="9"/>
      <c r="Q9" s="9"/>
      <c r="R9" s="9"/>
      <c r="S9" s="9"/>
      <c r="T9" s="9"/>
      <c r="U9" s="9"/>
      <c r="V9" s="9"/>
    </row>
    <row r="10" spans="1:22" s="7" customFormat="1" ht="18.75" x14ac:dyDescent="0.2">
      <c r="A10" s="281" t="s">
        <v>9</v>
      </c>
      <c r="B10" s="281"/>
      <c r="C10" s="28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86" t="s">
        <v>528</v>
      </c>
      <c r="B12" s="286"/>
      <c r="C12" s="286"/>
      <c r="D12" s="6"/>
      <c r="E12" s="6"/>
      <c r="F12" s="6"/>
      <c r="G12" s="6"/>
      <c r="H12" s="6"/>
      <c r="I12" s="9"/>
      <c r="J12" s="9"/>
      <c r="K12" s="9"/>
      <c r="L12" s="9"/>
      <c r="M12" s="9"/>
      <c r="N12" s="9"/>
      <c r="O12" s="9"/>
      <c r="P12" s="9"/>
      <c r="Q12" s="9"/>
      <c r="R12" s="9"/>
      <c r="S12" s="9"/>
      <c r="T12" s="9"/>
      <c r="U12" s="9"/>
      <c r="V12" s="9"/>
    </row>
    <row r="13" spans="1:22" s="7" customFormat="1" ht="18.75" x14ac:dyDescent="0.2">
      <c r="A13" s="281" t="s">
        <v>8</v>
      </c>
      <c r="B13" s="281"/>
      <c r="C13" s="281"/>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285" t="s">
        <v>529</v>
      </c>
      <c r="B15" s="285"/>
      <c r="C15" s="285"/>
      <c r="D15" s="6"/>
      <c r="E15" s="6"/>
      <c r="F15" s="6"/>
      <c r="G15" s="6"/>
      <c r="H15" s="6"/>
      <c r="I15" s="6"/>
      <c r="J15" s="6"/>
      <c r="K15" s="6"/>
      <c r="L15" s="6"/>
      <c r="M15" s="6"/>
      <c r="N15" s="6"/>
      <c r="O15" s="6"/>
      <c r="P15" s="6"/>
      <c r="Q15" s="6"/>
      <c r="R15" s="6"/>
      <c r="S15" s="6"/>
      <c r="T15" s="6"/>
      <c r="U15" s="6"/>
      <c r="V15" s="6"/>
    </row>
    <row r="16" spans="1:22" s="2" customFormat="1" ht="15" customHeight="1" x14ac:dyDescent="0.2">
      <c r="A16" s="281" t="s">
        <v>7</v>
      </c>
      <c r="B16" s="281"/>
      <c r="C16" s="28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282" t="s">
        <v>472</v>
      </c>
      <c r="B18" s="283"/>
      <c r="C18" s="283"/>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 xml:space="preserve">Строительство ВЛ,КЛ-04кВ ф.ул.Молодежная на КТП-1218 КЛ 0,03км  ВЛ  0,50 км </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0.32100000000000001</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280" t="str">
        <f>'1. паспорт местоположение'!$A$5</f>
        <v>Год раскрытия информации: 2021 год</v>
      </c>
      <c r="B5" s="280"/>
      <c r="C5" s="280"/>
      <c r="D5" s="280"/>
      <c r="E5" s="280"/>
      <c r="F5" s="280"/>
      <c r="G5" s="280"/>
      <c r="H5" s="280"/>
      <c r="I5" s="280"/>
      <c r="J5" s="280"/>
      <c r="K5" s="280"/>
      <c r="L5" s="280"/>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84" t="s">
        <v>10</v>
      </c>
      <c r="B7" s="284"/>
      <c r="C7" s="284"/>
      <c r="D7" s="284"/>
      <c r="E7" s="284"/>
      <c r="F7" s="284"/>
      <c r="G7" s="284"/>
      <c r="H7" s="284"/>
      <c r="I7" s="284"/>
      <c r="J7" s="284"/>
      <c r="K7" s="284"/>
      <c r="L7" s="284"/>
    </row>
    <row r="8" spans="1:44" ht="18.75" x14ac:dyDescent="0.25">
      <c r="A8" s="284"/>
      <c r="B8" s="284"/>
      <c r="C8" s="284"/>
      <c r="D8" s="284"/>
      <c r="E8" s="284"/>
      <c r="F8" s="284"/>
      <c r="G8" s="284"/>
      <c r="H8" s="284"/>
      <c r="I8" s="284"/>
      <c r="J8" s="284"/>
      <c r="K8" s="284"/>
      <c r="L8" s="284"/>
    </row>
    <row r="9" spans="1:44" x14ac:dyDescent="0.25">
      <c r="A9" s="285" t="str">
        <f>'1. паспорт местоположение'!A9:C9</f>
        <v xml:space="preserve">ГУП "Региональные электрические сети "РБ  </v>
      </c>
      <c r="B9" s="285"/>
      <c r="C9" s="285"/>
      <c r="D9" s="285"/>
      <c r="E9" s="285"/>
      <c r="F9" s="285"/>
      <c r="G9" s="285"/>
      <c r="H9" s="285"/>
      <c r="I9" s="285"/>
      <c r="J9" s="285"/>
      <c r="K9" s="285"/>
      <c r="L9" s="285"/>
    </row>
    <row r="10" spans="1:44" x14ac:dyDescent="0.25">
      <c r="A10" s="281" t="s">
        <v>9</v>
      </c>
      <c r="B10" s="281"/>
      <c r="C10" s="281"/>
      <c r="D10" s="281"/>
      <c r="E10" s="281"/>
      <c r="F10" s="281"/>
      <c r="G10" s="281"/>
      <c r="H10" s="281"/>
      <c r="I10" s="281"/>
      <c r="J10" s="281"/>
      <c r="K10" s="281"/>
      <c r="L10" s="281"/>
    </row>
    <row r="11" spans="1:44" ht="18.75" x14ac:dyDescent="0.25">
      <c r="A11" s="284"/>
      <c r="B11" s="284"/>
      <c r="C11" s="284"/>
      <c r="D11" s="284"/>
      <c r="E11" s="284"/>
      <c r="F11" s="284"/>
      <c r="G11" s="284"/>
      <c r="H11" s="284"/>
      <c r="I11" s="284"/>
      <c r="J11" s="284"/>
      <c r="K11" s="284"/>
      <c r="L11" s="284"/>
    </row>
    <row r="12" spans="1:44" x14ac:dyDescent="0.25">
      <c r="A12" s="286" t="str">
        <f>'1. паспорт местоположение'!$A$12</f>
        <v>L_ 20220215</v>
      </c>
      <c r="B12" s="286"/>
      <c r="C12" s="286"/>
      <c r="D12" s="286"/>
      <c r="E12" s="286"/>
      <c r="F12" s="286"/>
      <c r="G12" s="286"/>
      <c r="H12" s="286"/>
      <c r="I12" s="286"/>
      <c r="J12" s="286"/>
      <c r="K12" s="286"/>
      <c r="L12" s="286"/>
    </row>
    <row r="13" spans="1:44" x14ac:dyDescent="0.25">
      <c r="A13" s="281" t="s">
        <v>8</v>
      </c>
      <c r="B13" s="281"/>
      <c r="C13" s="281"/>
      <c r="D13" s="281"/>
      <c r="E13" s="281"/>
      <c r="F13" s="281"/>
      <c r="G13" s="281"/>
      <c r="H13" s="281"/>
      <c r="I13" s="281"/>
      <c r="J13" s="281"/>
      <c r="K13" s="281"/>
      <c r="L13" s="281"/>
    </row>
    <row r="14" spans="1:44" ht="18.75" x14ac:dyDescent="0.25">
      <c r="A14" s="291"/>
      <c r="B14" s="291"/>
      <c r="C14" s="291"/>
      <c r="D14" s="291"/>
      <c r="E14" s="291"/>
      <c r="F14" s="291"/>
      <c r="G14" s="291"/>
      <c r="H14" s="291"/>
      <c r="I14" s="291"/>
      <c r="J14" s="291"/>
      <c r="K14" s="291"/>
      <c r="L14" s="291"/>
    </row>
    <row r="15" spans="1:44" x14ac:dyDescent="0.25">
      <c r="A15" s="285" t="str">
        <f>'1. паспорт местоположение'!$A$15</f>
        <v xml:space="preserve">Строительство ВЛ,КЛ-04кВ ф.ул.Молодежная на КТП-1218 КЛ 0,03км  ВЛ  0,50 км </v>
      </c>
      <c r="B15" s="285"/>
      <c r="C15" s="285"/>
      <c r="D15" s="285"/>
      <c r="E15" s="285"/>
      <c r="F15" s="285"/>
      <c r="G15" s="285"/>
      <c r="H15" s="285"/>
      <c r="I15" s="285"/>
      <c r="J15" s="285"/>
      <c r="K15" s="285"/>
      <c r="L15" s="285"/>
    </row>
    <row r="16" spans="1:44" x14ac:dyDescent="0.25">
      <c r="A16" s="281" t="s">
        <v>7</v>
      </c>
      <c r="B16" s="281"/>
      <c r="C16" s="281"/>
      <c r="D16" s="281"/>
      <c r="E16" s="281"/>
      <c r="F16" s="281"/>
      <c r="G16" s="281"/>
      <c r="H16" s="281"/>
      <c r="I16" s="281"/>
      <c r="J16" s="281"/>
      <c r="K16" s="281"/>
      <c r="L16" s="281"/>
    </row>
    <row r="17" spans="1:12" ht="15.75" customHeight="1" x14ac:dyDescent="0.25">
      <c r="L17" s="73"/>
    </row>
    <row r="18" spans="1:12" x14ac:dyDescent="0.25">
      <c r="K18" s="33"/>
    </row>
    <row r="19" spans="1:12" ht="15.75" customHeight="1" x14ac:dyDescent="0.25">
      <c r="A19" s="334" t="s">
        <v>456</v>
      </c>
      <c r="B19" s="334"/>
      <c r="C19" s="334"/>
      <c r="D19" s="334"/>
      <c r="E19" s="334"/>
      <c r="F19" s="334"/>
      <c r="G19" s="334"/>
      <c r="H19" s="334"/>
      <c r="I19" s="334"/>
      <c r="J19" s="334"/>
      <c r="K19" s="334"/>
      <c r="L19" s="334"/>
    </row>
    <row r="20" spans="1:12" x14ac:dyDescent="0.25">
      <c r="A20" s="47"/>
      <c r="B20" s="47"/>
    </row>
    <row r="21" spans="1:12" ht="28.5" customHeight="1" x14ac:dyDescent="0.25">
      <c r="A21" s="326" t="s">
        <v>227</v>
      </c>
      <c r="B21" s="326" t="s">
        <v>226</v>
      </c>
      <c r="C21" s="331" t="s">
        <v>389</v>
      </c>
      <c r="D21" s="331"/>
      <c r="E21" s="331"/>
      <c r="F21" s="331"/>
      <c r="G21" s="331"/>
      <c r="H21" s="331"/>
      <c r="I21" s="326" t="s">
        <v>225</v>
      </c>
      <c r="J21" s="328" t="s">
        <v>391</v>
      </c>
      <c r="K21" s="326" t="s">
        <v>224</v>
      </c>
      <c r="L21" s="327" t="s">
        <v>390</v>
      </c>
    </row>
    <row r="22" spans="1:12" ht="58.5" customHeight="1" x14ac:dyDescent="0.25">
      <c r="A22" s="326"/>
      <c r="B22" s="326"/>
      <c r="C22" s="330" t="s">
        <v>3</v>
      </c>
      <c r="D22" s="330"/>
      <c r="E22" s="116"/>
      <c r="F22" s="117"/>
      <c r="G22" s="332" t="s">
        <v>2</v>
      </c>
      <c r="H22" s="333"/>
      <c r="I22" s="326"/>
      <c r="J22" s="329"/>
      <c r="K22" s="326"/>
      <c r="L22" s="327"/>
    </row>
    <row r="23" spans="1:12" ht="47.25" x14ac:dyDescent="0.25">
      <c r="A23" s="326"/>
      <c r="B23" s="326"/>
      <c r="C23" s="68" t="s">
        <v>223</v>
      </c>
      <c r="D23" s="68" t="s">
        <v>222</v>
      </c>
      <c r="E23" s="68" t="s">
        <v>223</v>
      </c>
      <c r="F23" s="68" t="s">
        <v>222</v>
      </c>
      <c r="G23" s="68" t="s">
        <v>223</v>
      </c>
      <c r="H23" s="68" t="s">
        <v>222</v>
      </c>
      <c r="I23" s="326"/>
      <c r="J23" s="330"/>
      <c r="K23" s="326"/>
      <c r="L23" s="327"/>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9" zoomScale="70" zoomScaleNormal="70" zoomScaleSheetLayoutView="70" workbookViewId="0">
      <selection activeCell="S60" sqref="S60"/>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280" t="str">
        <f>'1. паспорт местоположение'!$A$5</f>
        <v>Год раскрытия информации: 2021 год</v>
      </c>
      <c r="B4" s="280"/>
      <c r="C4" s="280"/>
      <c r="D4" s="280"/>
      <c r="E4" s="280"/>
      <c r="F4" s="280"/>
      <c r="G4" s="280"/>
      <c r="H4" s="280"/>
      <c r="I4" s="280"/>
      <c r="J4" s="280"/>
      <c r="K4" s="280"/>
      <c r="L4" s="280"/>
      <c r="M4" s="280"/>
    </row>
    <row r="5" spans="1:13" ht="18.75" x14ac:dyDescent="0.3">
      <c r="M5" s="11"/>
    </row>
    <row r="6" spans="1:13" ht="18.75" x14ac:dyDescent="0.25">
      <c r="A6" s="284" t="s">
        <v>10</v>
      </c>
      <c r="B6" s="284"/>
      <c r="C6" s="284"/>
      <c r="D6" s="284"/>
      <c r="E6" s="284"/>
      <c r="F6" s="284"/>
      <c r="G6" s="284"/>
      <c r="H6" s="284"/>
      <c r="I6" s="284"/>
      <c r="J6" s="284"/>
      <c r="K6" s="284"/>
      <c r="L6" s="284"/>
      <c r="M6" s="284"/>
    </row>
    <row r="7" spans="1:13" ht="18.75" x14ac:dyDescent="0.25">
      <c r="A7" s="9"/>
      <c r="B7" s="9"/>
      <c r="C7" s="158"/>
      <c r="D7" s="158"/>
      <c r="E7" s="9"/>
      <c r="F7" s="9"/>
      <c r="G7" s="9"/>
      <c r="H7" s="64"/>
      <c r="I7" s="64"/>
      <c r="J7" s="64"/>
      <c r="K7" s="64"/>
      <c r="L7" s="64"/>
      <c r="M7" s="64"/>
    </row>
    <row r="8" spans="1:13" x14ac:dyDescent="0.25">
      <c r="A8" s="285" t="str">
        <f>'1. паспорт местоположение'!A9:C9</f>
        <v xml:space="preserve">ГУП "Региональные электрические сети "РБ  </v>
      </c>
      <c r="B8" s="285"/>
      <c r="C8" s="285"/>
      <c r="D8" s="285"/>
      <c r="E8" s="285"/>
      <c r="F8" s="285"/>
      <c r="G8" s="285"/>
      <c r="H8" s="285"/>
      <c r="I8" s="285"/>
      <c r="J8" s="285"/>
      <c r="K8" s="285"/>
      <c r="L8" s="285"/>
      <c r="M8" s="285"/>
    </row>
    <row r="9" spans="1:13" ht="18.75" customHeight="1" x14ac:dyDescent="0.25">
      <c r="A9" s="281" t="s">
        <v>9</v>
      </c>
      <c r="B9" s="281"/>
      <c r="C9" s="281"/>
      <c r="D9" s="281"/>
      <c r="E9" s="281"/>
      <c r="F9" s="281"/>
      <c r="G9" s="281"/>
      <c r="H9" s="281"/>
      <c r="I9" s="281"/>
      <c r="J9" s="281"/>
      <c r="K9" s="281"/>
      <c r="L9" s="281"/>
      <c r="M9" s="281"/>
    </row>
    <row r="10" spans="1:13" ht="18.75" x14ac:dyDescent="0.25">
      <c r="A10" s="9"/>
      <c r="B10" s="9"/>
      <c r="C10" s="158"/>
      <c r="D10" s="158"/>
      <c r="E10" s="9"/>
      <c r="F10" s="9"/>
      <c r="G10" s="9"/>
      <c r="H10" s="64"/>
      <c r="I10" s="64"/>
      <c r="J10" s="64"/>
      <c r="K10" s="64"/>
      <c r="L10" s="64"/>
      <c r="M10" s="64"/>
    </row>
    <row r="11" spans="1:13" x14ac:dyDescent="0.25">
      <c r="A11" s="286" t="str">
        <f>'1. паспорт местоположение'!$A$12</f>
        <v>L_ 20220215</v>
      </c>
      <c r="B11" s="286"/>
      <c r="C11" s="286"/>
      <c r="D11" s="286"/>
      <c r="E11" s="286"/>
      <c r="F11" s="286"/>
      <c r="G11" s="286"/>
      <c r="H11" s="286"/>
      <c r="I11" s="286"/>
      <c r="J11" s="286"/>
      <c r="K11" s="286"/>
      <c r="L11" s="286"/>
      <c r="M11" s="286"/>
    </row>
    <row r="12" spans="1:13" x14ac:dyDescent="0.25">
      <c r="A12" s="281" t="s">
        <v>8</v>
      </c>
      <c r="B12" s="281"/>
      <c r="C12" s="281"/>
      <c r="D12" s="281"/>
      <c r="E12" s="281"/>
      <c r="F12" s="281"/>
      <c r="G12" s="281"/>
      <c r="H12" s="281"/>
      <c r="I12" s="281"/>
      <c r="J12" s="281"/>
      <c r="K12" s="281"/>
      <c r="L12" s="281"/>
      <c r="M12" s="281"/>
    </row>
    <row r="13" spans="1:13" ht="16.5" customHeight="1" x14ac:dyDescent="0.3">
      <c r="A13" s="8"/>
      <c r="B13" s="8"/>
      <c r="C13" s="159"/>
      <c r="D13" s="159"/>
      <c r="E13" s="8"/>
      <c r="F13" s="8"/>
      <c r="G13" s="8"/>
      <c r="H13" s="63"/>
      <c r="I13" s="63"/>
      <c r="J13" s="63"/>
      <c r="K13" s="63"/>
      <c r="L13" s="63"/>
      <c r="M13" s="63"/>
    </row>
    <row r="14" spans="1:13" x14ac:dyDescent="0.25">
      <c r="A14" s="285" t="str">
        <f>'1. паспорт местоположение'!$A$15</f>
        <v xml:space="preserve">Строительство ВЛ,КЛ-04кВ ф.ул.Молодежная на КТП-1218 КЛ 0,03км  ВЛ  0,50 км </v>
      </c>
      <c r="B14" s="285"/>
      <c r="C14" s="285"/>
      <c r="D14" s="285"/>
      <c r="E14" s="285"/>
      <c r="F14" s="285"/>
      <c r="G14" s="285"/>
      <c r="H14" s="285"/>
      <c r="I14" s="285"/>
      <c r="J14" s="285"/>
      <c r="K14" s="285"/>
      <c r="L14" s="285"/>
      <c r="M14" s="285"/>
    </row>
    <row r="15" spans="1:13" ht="15.75" customHeight="1" x14ac:dyDescent="0.25">
      <c r="A15" s="281" t="s">
        <v>7</v>
      </c>
      <c r="B15" s="281"/>
      <c r="C15" s="281"/>
      <c r="D15" s="281"/>
      <c r="E15" s="281"/>
      <c r="F15" s="281"/>
      <c r="G15" s="281"/>
      <c r="H15" s="281"/>
      <c r="I15" s="281"/>
      <c r="J15" s="281"/>
      <c r="K15" s="281"/>
      <c r="L15" s="281"/>
      <c r="M15" s="281"/>
    </row>
    <row r="16" spans="1:13" x14ac:dyDescent="0.25">
      <c r="A16" s="339"/>
      <c r="B16" s="339"/>
      <c r="C16" s="339"/>
      <c r="D16" s="339"/>
      <c r="E16" s="339"/>
      <c r="F16" s="339"/>
      <c r="G16" s="339"/>
      <c r="H16" s="339"/>
      <c r="I16" s="339"/>
      <c r="J16" s="339"/>
      <c r="K16" s="339"/>
      <c r="L16" s="339"/>
      <c r="M16" s="339"/>
    </row>
    <row r="18" spans="1:16" x14ac:dyDescent="0.25">
      <c r="A18" s="340" t="s">
        <v>457</v>
      </c>
      <c r="B18" s="340"/>
      <c r="C18" s="340"/>
      <c r="D18" s="340"/>
      <c r="E18" s="340"/>
      <c r="F18" s="340"/>
      <c r="G18" s="340"/>
      <c r="H18" s="340"/>
      <c r="I18" s="340"/>
      <c r="J18" s="340"/>
      <c r="K18" s="340"/>
      <c r="L18" s="340"/>
      <c r="M18" s="340"/>
    </row>
    <row r="20" spans="1:16" ht="33" customHeight="1" x14ac:dyDescent="0.25">
      <c r="A20" s="328" t="s">
        <v>193</v>
      </c>
      <c r="B20" s="328" t="s">
        <v>192</v>
      </c>
      <c r="C20" s="338" t="s">
        <v>191</v>
      </c>
      <c r="D20" s="338"/>
      <c r="E20" s="331" t="s">
        <v>190</v>
      </c>
      <c r="F20" s="331"/>
      <c r="G20" s="328" t="s">
        <v>189</v>
      </c>
      <c r="H20" s="345" t="s">
        <v>512</v>
      </c>
      <c r="I20" s="346"/>
      <c r="J20" s="346"/>
      <c r="K20" s="346"/>
      <c r="L20" s="341" t="s">
        <v>188</v>
      </c>
      <c r="M20" s="342"/>
      <c r="N20" s="62"/>
      <c r="O20" s="62"/>
      <c r="P20" s="62"/>
    </row>
    <row r="21" spans="1:16" ht="99.75" customHeight="1" x14ac:dyDescent="0.25">
      <c r="A21" s="329"/>
      <c r="B21" s="329"/>
      <c r="C21" s="338"/>
      <c r="D21" s="338"/>
      <c r="E21" s="331"/>
      <c r="F21" s="331"/>
      <c r="G21" s="329"/>
      <c r="H21" s="326" t="s">
        <v>3</v>
      </c>
      <c r="I21" s="326"/>
      <c r="J21" s="326" t="s">
        <v>187</v>
      </c>
      <c r="K21" s="326"/>
      <c r="L21" s="343"/>
      <c r="M21" s="344"/>
    </row>
    <row r="22" spans="1:16" ht="89.25" customHeight="1" x14ac:dyDescent="0.25">
      <c r="A22" s="330"/>
      <c r="B22" s="330"/>
      <c r="C22" s="160" t="s">
        <v>3</v>
      </c>
      <c r="D22" s="160" t="s">
        <v>183</v>
      </c>
      <c r="E22" s="61" t="s">
        <v>186</v>
      </c>
      <c r="F22" s="61" t="s">
        <v>185</v>
      </c>
      <c r="G22" s="330"/>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0.38519999999999999</v>
      </c>
      <c r="D24" s="162">
        <f>D27*1.2</f>
        <v>0.38519999999999999</v>
      </c>
      <c r="E24" s="140">
        <v>0</v>
      </c>
      <c r="F24" s="140">
        <v>0</v>
      </c>
      <c r="G24" s="134">
        <v>0</v>
      </c>
      <c r="H24" s="134">
        <f>C24</f>
        <v>0.38519999999999999</v>
      </c>
      <c r="I24" s="134" t="s">
        <v>525</v>
      </c>
      <c r="J24" s="134">
        <f>D24</f>
        <v>0.38519999999999999</v>
      </c>
      <c r="K24" s="134" t="str">
        <f>I24</f>
        <v>II</v>
      </c>
      <c r="L24" s="134">
        <f>C24</f>
        <v>0.38519999999999999</v>
      </c>
      <c r="M24" s="134">
        <f>D24</f>
        <v>0.38519999999999999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0.32100000000000001</v>
      </c>
      <c r="D27" s="162">
        <f>D30</f>
        <v>0.32100000000000001</v>
      </c>
      <c r="E27" s="135">
        <v>0</v>
      </c>
      <c r="F27" s="135">
        <v>0</v>
      </c>
      <c r="G27" s="135">
        <v>0</v>
      </c>
      <c r="H27" s="134">
        <f t="shared" si="0"/>
        <v>0.32100000000000001</v>
      </c>
      <c r="I27" s="134" t="str">
        <f>I24</f>
        <v>II</v>
      </c>
      <c r="J27" s="134">
        <f t="shared" si="1"/>
        <v>0.32100000000000001</v>
      </c>
      <c r="K27" s="134" t="str">
        <f>I27</f>
        <v>II</v>
      </c>
      <c r="L27" s="134">
        <f t="shared" si="2"/>
        <v>0.32100000000000001</v>
      </c>
      <c r="M27" s="134">
        <f t="shared" si="3"/>
        <v>0.32100000000000001</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0.32100000000000001</v>
      </c>
      <c r="D30" s="162">
        <f>D34+D33+D32+D31</f>
        <v>0.32100000000000001</v>
      </c>
      <c r="E30" s="134">
        <v>0</v>
      </c>
      <c r="F30" s="134">
        <v>0</v>
      </c>
      <c r="G30" s="135">
        <v>0</v>
      </c>
      <c r="H30" s="134">
        <f t="shared" si="0"/>
        <v>0.32100000000000001</v>
      </c>
      <c r="I30" s="134" t="str">
        <f>I24</f>
        <v>II</v>
      </c>
      <c r="J30" s="134">
        <f t="shared" si="1"/>
        <v>0.32100000000000001</v>
      </c>
      <c r="K30" s="134" t="str">
        <f>I30</f>
        <v>II</v>
      </c>
      <c r="L30" s="134">
        <f t="shared" si="2"/>
        <v>0.32100000000000001</v>
      </c>
      <c r="M30" s="134">
        <f t="shared" si="3"/>
        <v>0.32100000000000001</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0.32100000000000001</v>
      </c>
      <c r="D33" s="163">
        <f>C33</f>
        <v>0.32100000000000001</v>
      </c>
      <c r="E33" s="134">
        <v>0</v>
      </c>
      <c r="F33" s="134">
        <v>0</v>
      </c>
      <c r="G33" s="135">
        <v>0</v>
      </c>
      <c r="H33" s="134">
        <f t="shared" si="0"/>
        <v>0.32100000000000001</v>
      </c>
      <c r="I33" s="134" t="str">
        <f>I24</f>
        <v>II</v>
      </c>
      <c r="J33" s="134">
        <f t="shared" si="1"/>
        <v>0.32100000000000001</v>
      </c>
      <c r="K33" s="134" t="str">
        <f>I33</f>
        <v>II</v>
      </c>
      <c r="L33" s="134">
        <f t="shared" si="2"/>
        <v>0.32100000000000001</v>
      </c>
      <c r="M33" s="134">
        <f t="shared" si="3"/>
        <v>0.32100000000000001</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c r="C42" s="168">
        <v>0</v>
      </c>
      <c r="D42" s="168">
        <v>0</v>
      </c>
      <c r="E42" s="135">
        <v>0</v>
      </c>
      <c r="F42" s="135">
        <v>0</v>
      </c>
      <c r="G42" s="135">
        <v>0</v>
      </c>
      <c r="H42" s="134">
        <f t="shared" si="0"/>
        <v>0</v>
      </c>
      <c r="I42" s="134">
        <v>0</v>
      </c>
      <c r="J42" s="134">
        <f t="shared" si="1"/>
        <v>0</v>
      </c>
      <c r="K42" s="134">
        <v>0</v>
      </c>
      <c r="L42" s="134">
        <f t="shared" si="2"/>
        <v>0</v>
      </c>
      <c r="M42" s="134">
        <f t="shared" si="3"/>
        <v>0</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c r="C50" s="168">
        <v>0</v>
      </c>
      <c r="D50" s="168">
        <v>0</v>
      </c>
      <c r="E50" s="135">
        <v>0</v>
      </c>
      <c r="F50" s="135">
        <v>0</v>
      </c>
      <c r="G50" s="135">
        <v>0</v>
      </c>
      <c r="H50" s="134">
        <f t="shared" si="0"/>
        <v>0</v>
      </c>
      <c r="I50" s="134">
        <v>0</v>
      </c>
      <c r="J50" s="134">
        <f t="shared" si="1"/>
        <v>0</v>
      </c>
      <c r="K50" s="134">
        <v>0</v>
      </c>
      <c r="L50" s="134">
        <f t="shared" si="2"/>
        <v>0</v>
      </c>
      <c r="M50" s="134">
        <f t="shared" si="3"/>
        <v>0</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0.32100000000000001</v>
      </c>
      <c r="D52" s="162">
        <f>D30</f>
        <v>0.32100000000000001</v>
      </c>
      <c r="E52" s="135">
        <v>0</v>
      </c>
      <c r="F52" s="135">
        <v>0</v>
      </c>
      <c r="G52" s="135">
        <v>0</v>
      </c>
      <c r="H52" s="134">
        <f t="shared" si="0"/>
        <v>0.32100000000000001</v>
      </c>
      <c r="I52" s="134">
        <v>0</v>
      </c>
      <c r="J52" s="134">
        <f t="shared" si="1"/>
        <v>0.32100000000000001</v>
      </c>
      <c r="K52" s="134">
        <v>0</v>
      </c>
      <c r="L52" s="134">
        <f t="shared" si="2"/>
        <v>0.32100000000000001</v>
      </c>
      <c r="M52" s="134">
        <f t="shared" si="3"/>
        <v>0.32100000000000001</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c r="C57" s="168">
        <v>0</v>
      </c>
      <c r="D57" s="168">
        <v>0</v>
      </c>
      <c r="E57" s="134">
        <v>0</v>
      </c>
      <c r="F57" s="134">
        <v>0</v>
      </c>
      <c r="G57" s="135">
        <v>0</v>
      </c>
      <c r="H57" s="134">
        <f t="shared" si="0"/>
        <v>0</v>
      </c>
      <c r="I57" s="134">
        <v>0</v>
      </c>
      <c r="J57" s="134">
        <f t="shared" si="1"/>
        <v>0</v>
      </c>
      <c r="K57" s="134">
        <v>0</v>
      </c>
      <c r="L57" s="134">
        <f t="shared" si="2"/>
        <v>0</v>
      </c>
      <c r="M57" s="134">
        <f t="shared" si="3"/>
        <v>0</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c r="C64" s="167">
        <v>0</v>
      </c>
      <c r="D64" s="163">
        <v>0</v>
      </c>
      <c r="E64" s="135">
        <v>0</v>
      </c>
      <c r="F64" s="135">
        <v>0</v>
      </c>
      <c r="G64" s="135">
        <v>0</v>
      </c>
      <c r="H64" s="134">
        <f t="shared" si="0"/>
        <v>0</v>
      </c>
      <c r="I64" s="134">
        <v>0</v>
      </c>
      <c r="J64" s="134">
        <f t="shared" si="1"/>
        <v>0</v>
      </c>
      <c r="K64" s="134">
        <v>0</v>
      </c>
      <c r="L64" s="134">
        <f t="shared" si="2"/>
        <v>0</v>
      </c>
      <c r="M64" s="134">
        <f t="shared" si="3"/>
        <v>0</v>
      </c>
    </row>
    <row r="65" spans="1:12" x14ac:dyDescent="0.25">
      <c r="A65" s="49"/>
      <c r="B65" s="50"/>
      <c r="C65" s="170"/>
      <c r="D65" s="170"/>
      <c r="E65" s="50"/>
      <c r="F65" s="50"/>
      <c r="G65" s="50"/>
    </row>
    <row r="66" spans="1:12" ht="54" customHeight="1" x14ac:dyDescent="0.25">
      <c r="B66" s="337"/>
      <c r="C66" s="337"/>
      <c r="D66" s="337"/>
      <c r="E66" s="337"/>
      <c r="F66" s="337"/>
      <c r="G66" s="337"/>
      <c r="H66" s="48"/>
      <c r="I66" s="48"/>
      <c r="J66" s="48"/>
      <c r="K66" s="48"/>
      <c r="L66" s="48"/>
    </row>
    <row r="68" spans="1:12" ht="50.25" customHeight="1" x14ac:dyDescent="0.25">
      <c r="B68" s="337"/>
      <c r="C68" s="337"/>
      <c r="D68" s="337"/>
      <c r="E68" s="337"/>
      <c r="F68" s="337"/>
      <c r="G68" s="337"/>
    </row>
    <row r="70" spans="1:12" ht="36.75" customHeight="1" x14ac:dyDescent="0.25">
      <c r="B70" s="337"/>
      <c r="C70" s="337"/>
      <c r="D70" s="337"/>
      <c r="E70" s="337"/>
      <c r="F70" s="337"/>
      <c r="G70" s="337"/>
    </row>
    <row r="72" spans="1:12" ht="51" customHeight="1" x14ac:dyDescent="0.25">
      <c r="B72" s="337"/>
      <c r="C72" s="337"/>
      <c r="D72" s="337"/>
      <c r="E72" s="337"/>
      <c r="F72" s="337"/>
      <c r="G72" s="337"/>
    </row>
    <row r="73" spans="1:12" ht="32.25" customHeight="1" x14ac:dyDescent="0.25">
      <c r="B73" s="337"/>
      <c r="C73" s="337"/>
      <c r="D73" s="337"/>
      <c r="E73" s="337"/>
      <c r="F73" s="337"/>
      <c r="G73" s="337"/>
    </row>
    <row r="74" spans="1:12" ht="51.75" customHeight="1" x14ac:dyDescent="0.25">
      <c r="B74" s="337"/>
      <c r="C74" s="337"/>
      <c r="D74" s="337"/>
      <c r="E74" s="337"/>
      <c r="F74" s="337"/>
      <c r="G74" s="337"/>
    </row>
    <row r="75" spans="1:12" ht="21.75" customHeight="1" x14ac:dyDescent="0.25">
      <c r="B75" s="335"/>
      <c r="C75" s="335"/>
      <c r="D75" s="335"/>
      <c r="E75" s="335"/>
      <c r="F75" s="335"/>
      <c r="G75" s="335"/>
    </row>
    <row r="76" spans="1:12" ht="23.25" customHeight="1" x14ac:dyDescent="0.25"/>
    <row r="77" spans="1:12" ht="18.75" customHeight="1" x14ac:dyDescent="0.25">
      <c r="B77" s="336"/>
      <c r="C77" s="336"/>
      <c r="D77" s="336"/>
      <c r="E77" s="336"/>
      <c r="F77" s="336"/>
      <c r="G77" s="336"/>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C18" zoomScale="70" zoomScaleSheetLayoutView="7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280" t="str">
        <f>'1. паспорт местоположение'!$A$5</f>
        <v>Год раскрытия информации: 2021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x14ac:dyDescent="0.3">
      <c r="AV6" s="11"/>
    </row>
    <row r="7" spans="1:48" ht="18.75" x14ac:dyDescent="0.25">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x14ac:dyDescent="0.2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ht="15.75" x14ac:dyDescent="0.25">
      <c r="A9" s="285" t="str">
        <f>'1. паспорт местоположение'!A9:C9</f>
        <v xml:space="preserve">ГУП "Региональные электрические сети "РБ  </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1" t="s">
        <v>9</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x14ac:dyDescent="0.2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ht="15.75" x14ac:dyDescent="0.25">
      <c r="A12" s="286" t="str">
        <f>'1. паспорт местоположение'!$A$12</f>
        <v>L_ 20220215</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6"/>
    </row>
    <row r="13" spans="1:48" ht="15.75" x14ac:dyDescent="0.25">
      <c r="A13" s="281" t="s">
        <v>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x14ac:dyDescent="0.25">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75" x14ac:dyDescent="0.25">
      <c r="A15" s="285" t="str">
        <f>'1. паспорт местоположение'!$A$15</f>
        <v xml:space="preserve">Строительство ВЛ,КЛ-04кВ ф.ул.Молодежная на КТП-1218 КЛ 0,03км  ВЛ  0,50 км </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x14ac:dyDescent="0.25">
      <c r="A21" s="361" t="s">
        <v>470</v>
      </c>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row>
    <row r="22" spans="1:48" ht="58.5" customHeight="1" x14ac:dyDescent="0.25">
      <c r="A22" s="352" t="s">
        <v>53</v>
      </c>
      <c r="B22" s="363" t="s">
        <v>25</v>
      </c>
      <c r="C22" s="352" t="s">
        <v>52</v>
      </c>
      <c r="D22" s="352" t="s">
        <v>51</v>
      </c>
      <c r="E22" s="366" t="s">
        <v>480</v>
      </c>
      <c r="F22" s="367"/>
      <c r="G22" s="367"/>
      <c r="H22" s="367"/>
      <c r="I22" s="367"/>
      <c r="J22" s="367"/>
      <c r="K22" s="367"/>
      <c r="L22" s="368"/>
      <c r="M22" s="352" t="s">
        <v>50</v>
      </c>
      <c r="N22" s="352" t="s">
        <v>49</v>
      </c>
      <c r="O22" s="352" t="s">
        <v>48</v>
      </c>
      <c r="P22" s="347" t="s">
        <v>265</v>
      </c>
      <c r="Q22" s="347" t="s">
        <v>47</v>
      </c>
      <c r="R22" s="347" t="s">
        <v>46</v>
      </c>
      <c r="S22" s="347" t="s">
        <v>45</v>
      </c>
      <c r="T22" s="347"/>
      <c r="U22" s="369" t="s">
        <v>44</v>
      </c>
      <c r="V22" s="369" t="s">
        <v>43</v>
      </c>
      <c r="W22" s="347" t="s">
        <v>42</v>
      </c>
      <c r="X22" s="347" t="s">
        <v>41</v>
      </c>
      <c r="Y22" s="347" t="s">
        <v>40</v>
      </c>
      <c r="Z22" s="354" t="s">
        <v>39</v>
      </c>
      <c r="AA22" s="347" t="s">
        <v>38</v>
      </c>
      <c r="AB22" s="347" t="s">
        <v>37</v>
      </c>
      <c r="AC22" s="347" t="s">
        <v>36</v>
      </c>
      <c r="AD22" s="347" t="s">
        <v>35</v>
      </c>
      <c r="AE22" s="347" t="s">
        <v>34</v>
      </c>
      <c r="AF22" s="347" t="s">
        <v>33</v>
      </c>
      <c r="AG22" s="347"/>
      <c r="AH22" s="347"/>
      <c r="AI22" s="347"/>
      <c r="AJ22" s="347"/>
      <c r="AK22" s="347"/>
      <c r="AL22" s="347" t="s">
        <v>32</v>
      </c>
      <c r="AM22" s="347"/>
      <c r="AN22" s="347"/>
      <c r="AO22" s="347"/>
      <c r="AP22" s="347" t="s">
        <v>31</v>
      </c>
      <c r="AQ22" s="347"/>
      <c r="AR22" s="347" t="s">
        <v>30</v>
      </c>
      <c r="AS22" s="347" t="s">
        <v>29</v>
      </c>
      <c r="AT22" s="347" t="s">
        <v>28</v>
      </c>
      <c r="AU22" s="347" t="s">
        <v>27</v>
      </c>
      <c r="AV22" s="355" t="s">
        <v>26</v>
      </c>
    </row>
    <row r="23" spans="1:48" ht="64.5" customHeight="1" x14ac:dyDescent="0.25">
      <c r="A23" s="362"/>
      <c r="B23" s="364"/>
      <c r="C23" s="362"/>
      <c r="D23" s="362"/>
      <c r="E23" s="357" t="s">
        <v>24</v>
      </c>
      <c r="F23" s="348" t="s">
        <v>131</v>
      </c>
      <c r="G23" s="348" t="s">
        <v>130</v>
      </c>
      <c r="H23" s="348" t="s">
        <v>129</v>
      </c>
      <c r="I23" s="350" t="s">
        <v>392</v>
      </c>
      <c r="J23" s="350" t="s">
        <v>393</v>
      </c>
      <c r="K23" s="350" t="s">
        <v>394</v>
      </c>
      <c r="L23" s="348" t="s">
        <v>505</v>
      </c>
      <c r="M23" s="362"/>
      <c r="N23" s="362"/>
      <c r="O23" s="362"/>
      <c r="P23" s="347"/>
      <c r="Q23" s="347"/>
      <c r="R23" s="347"/>
      <c r="S23" s="359" t="s">
        <v>3</v>
      </c>
      <c r="T23" s="359" t="s">
        <v>12</v>
      </c>
      <c r="U23" s="369"/>
      <c r="V23" s="369"/>
      <c r="W23" s="347"/>
      <c r="X23" s="347"/>
      <c r="Y23" s="347"/>
      <c r="Z23" s="347"/>
      <c r="AA23" s="347"/>
      <c r="AB23" s="347"/>
      <c r="AC23" s="347"/>
      <c r="AD23" s="347"/>
      <c r="AE23" s="347"/>
      <c r="AF23" s="347" t="s">
        <v>23</v>
      </c>
      <c r="AG23" s="347"/>
      <c r="AH23" s="347" t="s">
        <v>22</v>
      </c>
      <c r="AI23" s="347"/>
      <c r="AJ23" s="352" t="s">
        <v>21</v>
      </c>
      <c r="AK23" s="352" t="s">
        <v>20</v>
      </c>
      <c r="AL23" s="352" t="s">
        <v>19</v>
      </c>
      <c r="AM23" s="352" t="s">
        <v>18</v>
      </c>
      <c r="AN23" s="352" t="s">
        <v>17</v>
      </c>
      <c r="AO23" s="352" t="s">
        <v>16</v>
      </c>
      <c r="AP23" s="352" t="s">
        <v>15</v>
      </c>
      <c r="AQ23" s="370" t="s">
        <v>12</v>
      </c>
      <c r="AR23" s="347"/>
      <c r="AS23" s="347"/>
      <c r="AT23" s="347"/>
      <c r="AU23" s="347"/>
      <c r="AV23" s="356"/>
    </row>
    <row r="24" spans="1:48" ht="96.75" customHeight="1" x14ac:dyDescent="0.25">
      <c r="A24" s="353"/>
      <c r="B24" s="365"/>
      <c r="C24" s="353"/>
      <c r="D24" s="353"/>
      <c r="E24" s="358"/>
      <c r="F24" s="349"/>
      <c r="G24" s="349"/>
      <c r="H24" s="349"/>
      <c r="I24" s="351"/>
      <c r="J24" s="351"/>
      <c r="K24" s="351"/>
      <c r="L24" s="349"/>
      <c r="M24" s="353"/>
      <c r="N24" s="353"/>
      <c r="O24" s="353"/>
      <c r="P24" s="347"/>
      <c r="Q24" s="347"/>
      <c r="R24" s="347"/>
      <c r="S24" s="360"/>
      <c r="T24" s="360"/>
      <c r="U24" s="369"/>
      <c r="V24" s="369"/>
      <c r="W24" s="347"/>
      <c r="X24" s="347"/>
      <c r="Y24" s="347"/>
      <c r="Z24" s="347"/>
      <c r="AA24" s="347"/>
      <c r="AB24" s="347"/>
      <c r="AC24" s="347"/>
      <c r="AD24" s="347"/>
      <c r="AE24" s="347"/>
      <c r="AF24" s="118" t="s">
        <v>14</v>
      </c>
      <c r="AG24" s="118" t="s">
        <v>13</v>
      </c>
      <c r="AH24" s="119" t="s">
        <v>3</v>
      </c>
      <c r="AI24" s="119" t="s">
        <v>12</v>
      </c>
      <c r="AJ24" s="353"/>
      <c r="AK24" s="353"/>
      <c r="AL24" s="353"/>
      <c r="AM24" s="353"/>
      <c r="AN24" s="353"/>
      <c r="AO24" s="353"/>
      <c r="AP24" s="353"/>
      <c r="AQ24" s="371"/>
      <c r="AR24" s="347"/>
      <c r="AS24" s="347"/>
      <c r="AT24" s="347"/>
      <c r="AU24" s="347"/>
      <c r="AV24" s="356"/>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530</v>
      </c>
      <c r="F26" s="151" t="s">
        <v>489</v>
      </c>
      <c r="G26" s="151" t="s">
        <v>489</v>
      </c>
      <c r="H26" s="151" t="s">
        <v>489</v>
      </c>
      <c r="I26" s="151" t="s">
        <v>531</v>
      </c>
      <c r="J26" s="151" t="s">
        <v>489</v>
      </c>
      <c r="K26" s="151" t="s">
        <v>489</v>
      </c>
      <c r="L26" s="151" t="s">
        <v>489</v>
      </c>
      <c r="M26" s="152" t="s">
        <v>532</v>
      </c>
      <c r="N26" s="177" t="str">
        <f>M26</f>
        <v>СИП,КЛ</v>
      </c>
      <c r="O26" s="150" t="s">
        <v>513</v>
      </c>
      <c r="P26" s="151" t="s">
        <v>523</v>
      </c>
      <c r="Q26" s="151" t="s">
        <v>506</v>
      </c>
      <c r="R26" s="176">
        <f>'1. паспорт местоположение'!C45</f>
        <v>0.32100000000000001</v>
      </c>
      <c r="S26" s="176">
        <f>R26</f>
        <v>0.32100000000000001</v>
      </c>
      <c r="T26" s="176">
        <f>R26</f>
        <v>0.32100000000000001</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A12" sqref="A12:B12"/>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377" t="str">
        <f>'1. паспорт местоположение'!$A$5</f>
        <v>Год раскрытия информации: 2021 год</v>
      </c>
      <c r="B5" s="377"/>
      <c r="C5" s="65"/>
      <c r="D5" s="65"/>
      <c r="E5" s="65"/>
      <c r="F5" s="65"/>
      <c r="G5" s="65"/>
      <c r="H5" s="65"/>
    </row>
    <row r="6" spans="1:8" ht="18.75" x14ac:dyDescent="0.3">
      <c r="A6" s="120"/>
      <c r="B6" s="120"/>
      <c r="C6" s="120"/>
      <c r="D6" s="120"/>
      <c r="E6" s="120"/>
      <c r="F6" s="120"/>
      <c r="G6" s="120"/>
      <c r="H6" s="120"/>
    </row>
    <row r="7" spans="1:8" ht="18.75" x14ac:dyDescent="0.25">
      <c r="A7" s="284" t="s">
        <v>10</v>
      </c>
      <c r="B7" s="284"/>
      <c r="C7" s="9"/>
      <c r="D7" s="9"/>
      <c r="E7" s="9"/>
      <c r="F7" s="9"/>
      <c r="G7" s="9"/>
      <c r="H7" s="9"/>
    </row>
    <row r="8" spans="1:8" ht="18.75" x14ac:dyDescent="0.25">
      <c r="A8" s="9"/>
      <c r="B8" s="9"/>
      <c r="C8" s="9"/>
      <c r="D8" s="9"/>
      <c r="E8" s="9"/>
      <c r="F8" s="9"/>
      <c r="G8" s="9"/>
      <c r="H8" s="9"/>
    </row>
    <row r="9" spans="1:8" x14ac:dyDescent="0.25">
      <c r="A9" s="285" t="str">
        <f>'1. паспорт местоположение'!A9:C9</f>
        <v xml:space="preserve">ГУП "Региональные электрические сети "РБ  </v>
      </c>
      <c r="B9" s="285"/>
      <c r="C9" s="6"/>
      <c r="D9" s="6"/>
      <c r="E9" s="6"/>
      <c r="F9" s="6"/>
      <c r="G9" s="6"/>
      <c r="H9" s="6"/>
    </row>
    <row r="10" spans="1:8" x14ac:dyDescent="0.25">
      <c r="A10" s="281" t="s">
        <v>9</v>
      </c>
      <c r="B10" s="281"/>
      <c r="C10" s="4"/>
      <c r="D10" s="4"/>
      <c r="E10" s="4"/>
      <c r="F10" s="4"/>
      <c r="G10" s="4"/>
      <c r="H10" s="4"/>
    </row>
    <row r="11" spans="1:8" ht="18.75" x14ac:dyDescent="0.25">
      <c r="A11" s="9"/>
      <c r="B11" s="9"/>
      <c r="C11" s="9"/>
      <c r="D11" s="9"/>
      <c r="E11" s="9"/>
      <c r="F11" s="9"/>
      <c r="G11" s="9"/>
      <c r="H11" s="9"/>
    </row>
    <row r="12" spans="1:8" ht="24" customHeight="1" x14ac:dyDescent="0.25">
      <c r="A12" s="286" t="str">
        <f>'1. паспорт местоположение'!$A$12</f>
        <v>L_ 20220215</v>
      </c>
      <c r="B12" s="286"/>
      <c r="C12" s="6"/>
      <c r="D12" s="6"/>
      <c r="E12" s="6"/>
      <c r="F12" s="6"/>
      <c r="G12" s="6"/>
      <c r="H12" s="6"/>
    </row>
    <row r="13" spans="1:8" x14ac:dyDescent="0.25">
      <c r="A13" s="281" t="s">
        <v>8</v>
      </c>
      <c r="B13" s="281"/>
      <c r="C13" s="4"/>
      <c r="D13" s="4"/>
      <c r="E13" s="4"/>
      <c r="F13" s="4"/>
      <c r="G13" s="4"/>
      <c r="H13" s="4"/>
    </row>
    <row r="14" spans="1:8" ht="18.75" x14ac:dyDescent="0.25">
      <c r="A14" s="8"/>
      <c r="B14" s="8"/>
      <c r="C14" s="8"/>
      <c r="D14" s="8"/>
      <c r="E14" s="8"/>
      <c r="F14" s="8"/>
      <c r="G14" s="8"/>
      <c r="H14" s="8"/>
    </row>
    <row r="15" spans="1:8" x14ac:dyDescent="0.25">
      <c r="A15" s="285" t="str">
        <f>'1. паспорт местоположение'!$A$15</f>
        <v xml:space="preserve">Строительство ВЛ,КЛ-04кВ ф.ул.Молодежная на КТП-1218 КЛ 0,03км  ВЛ  0,50 км </v>
      </c>
      <c r="B15" s="285"/>
      <c r="C15" s="6"/>
      <c r="D15" s="6"/>
      <c r="E15" s="6"/>
      <c r="F15" s="6"/>
      <c r="G15" s="6"/>
      <c r="H15" s="6"/>
    </row>
    <row r="16" spans="1:8" x14ac:dyDescent="0.25">
      <c r="A16" s="281" t="s">
        <v>7</v>
      </c>
      <c r="B16" s="281"/>
      <c r="C16" s="4"/>
      <c r="D16" s="4"/>
      <c r="E16" s="4"/>
      <c r="F16" s="4"/>
      <c r="G16" s="4"/>
      <c r="H16" s="4"/>
    </row>
    <row r="17" spans="1:2" x14ac:dyDescent="0.25">
      <c r="B17" s="94"/>
    </row>
    <row r="18" spans="1:2" ht="33.75" customHeight="1" x14ac:dyDescent="0.25">
      <c r="A18" s="375" t="s">
        <v>471</v>
      </c>
      <c r="B18" s="376"/>
    </row>
    <row r="19" spans="1:2" x14ac:dyDescent="0.25">
      <c r="B19" s="33"/>
    </row>
    <row r="20" spans="1:2" ht="16.5" thickBot="1" x14ac:dyDescent="0.3">
      <c r="B20" s="95"/>
    </row>
    <row r="21" spans="1:2" ht="30.75" thickBot="1" x14ac:dyDescent="0.3">
      <c r="A21" s="96" t="s">
        <v>342</v>
      </c>
      <c r="B21" s="97" t="str">
        <f>A15</f>
        <v xml:space="preserve">Строительство ВЛ,КЛ-04кВ ф.ул.Молодежная на КТП-1218 КЛ 0,03км  ВЛ  0,50 км </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0.38519999999999999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372" t="s">
        <v>515</v>
      </c>
    </row>
    <row r="57" spans="1:2" x14ac:dyDescent="0.25">
      <c r="A57" s="104" t="s">
        <v>367</v>
      </c>
      <c r="B57" s="373"/>
    </row>
    <row r="58" spans="1:2" x14ac:dyDescent="0.25">
      <c r="A58" s="104" t="s">
        <v>368</v>
      </c>
      <c r="B58" s="373"/>
    </row>
    <row r="59" spans="1:2" x14ac:dyDescent="0.25">
      <c r="A59" s="104" t="s">
        <v>369</v>
      </c>
      <c r="B59" s="373"/>
    </row>
    <row r="60" spans="1:2" x14ac:dyDescent="0.25">
      <c r="A60" s="104" t="s">
        <v>370</v>
      </c>
      <c r="B60" s="373"/>
    </row>
    <row r="61" spans="1:2" ht="16.5" thickBot="1" x14ac:dyDescent="0.3">
      <c r="A61" s="105" t="s">
        <v>371</v>
      </c>
      <c r="B61" s="374"/>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527</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372" t="s">
        <v>383</v>
      </c>
    </row>
    <row r="74" spans="1:2" x14ac:dyDescent="0.25">
      <c r="A74" s="104" t="s">
        <v>384</v>
      </c>
      <c r="B74" s="373"/>
    </row>
    <row r="75" spans="1:2" x14ac:dyDescent="0.25">
      <c r="A75" s="104" t="s">
        <v>385</v>
      </c>
      <c r="B75" s="373"/>
    </row>
    <row r="76" spans="1:2" x14ac:dyDescent="0.25">
      <c r="A76" s="104" t="s">
        <v>386</v>
      </c>
      <c r="B76" s="373"/>
    </row>
    <row r="77" spans="1:2" x14ac:dyDescent="0.25">
      <c r="A77" s="104" t="s">
        <v>387</v>
      </c>
      <c r="B77" s="373"/>
    </row>
    <row r="78" spans="1:2" ht="16.5" thickBot="1" x14ac:dyDescent="0.3">
      <c r="A78" s="111" t="s">
        <v>388</v>
      </c>
      <c r="B78" s="374"/>
    </row>
    <row r="81" spans="1:2" x14ac:dyDescent="0.25">
      <c r="A81" s="112"/>
      <c r="B81" s="113"/>
    </row>
    <row r="82" spans="1:2" x14ac:dyDescent="0.25">
      <c r="B82" s="114"/>
    </row>
    <row r="83" spans="1:2" x14ac:dyDescent="0.25">
      <c r="B83" s="11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L10" sqref="L10"/>
    </sheetView>
  </sheetViews>
  <sheetFormatPr defaultColWidth="9.140625" defaultRowHeight="12.75" x14ac:dyDescent="0.2"/>
  <cols>
    <col min="1" max="1" width="5" style="180" customWidth="1"/>
    <col min="2" max="2" width="16.7109375" style="192" customWidth="1"/>
    <col min="3" max="3" width="47.28515625" style="192" customWidth="1"/>
    <col min="4" max="5" width="14.28515625" style="225" customWidth="1"/>
    <col min="6" max="6" width="11" style="225" customWidth="1"/>
    <col min="7" max="7" width="11.140625" style="225" customWidth="1"/>
    <col min="8" max="8" width="15" style="225" customWidth="1"/>
    <col min="9" max="9" width="10.5703125" style="180" bestFit="1" customWidth="1"/>
    <col min="10" max="10" width="10.42578125" style="180" bestFit="1" customWidth="1"/>
    <col min="11" max="16384" width="9.140625" style="180"/>
  </cols>
  <sheetData>
    <row r="1" spans="1:10" ht="15" x14ac:dyDescent="0.25">
      <c r="A1" s="178" t="s">
        <v>533</v>
      </c>
      <c r="B1" s="178"/>
      <c r="C1" s="179"/>
      <c r="D1" s="180"/>
      <c r="E1" s="180"/>
      <c r="F1" s="180"/>
      <c r="G1" s="181" t="s">
        <v>534</v>
      </c>
      <c r="H1" s="182"/>
      <c r="I1" s="183"/>
    </row>
    <row r="2" spans="1:10" x14ac:dyDescent="0.2">
      <c r="A2" s="184" t="s">
        <v>535</v>
      </c>
      <c r="B2" s="184"/>
      <c r="C2" s="179"/>
      <c r="D2" s="180"/>
      <c r="E2" s="180"/>
      <c r="F2" s="180"/>
      <c r="G2" s="184" t="s">
        <v>536</v>
      </c>
      <c r="H2" s="185"/>
      <c r="I2" s="185"/>
      <c r="J2" s="185"/>
    </row>
    <row r="3" spans="1:10" x14ac:dyDescent="0.2">
      <c r="A3" s="186" t="s">
        <v>537</v>
      </c>
      <c r="B3" s="187"/>
      <c r="C3" s="179"/>
      <c r="D3" s="180"/>
      <c r="E3" s="180"/>
      <c r="F3" s="180"/>
      <c r="G3" s="399" t="s">
        <v>537</v>
      </c>
      <c r="H3" s="399"/>
      <c r="I3" s="399"/>
      <c r="J3" s="399"/>
    </row>
    <row r="4" spans="1:10" x14ac:dyDescent="0.2">
      <c r="A4" s="188"/>
      <c r="B4" s="189" t="s">
        <v>538</v>
      </c>
      <c r="C4" s="179"/>
      <c r="D4" s="180"/>
      <c r="E4" s="180"/>
      <c r="F4" s="180"/>
      <c r="G4" s="400" t="s">
        <v>539</v>
      </c>
      <c r="H4" s="400"/>
      <c r="I4" s="400"/>
      <c r="J4" s="190"/>
    </row>
    <row r="5" spans="1:10" x14ac:dyDescent="0.2">
      <c r="A5" s="190" t="s">
        <v>540</v>
      </c>
      <c r="B5" s="186"/>
      <c r="C5" s="179"/>
      <c r="D5" s="180"/>
      <c r="E5" s="180"/>
      <c r="F5" s="180"/>
      <c r="G5" s="191" t="s">
        <v>541</v>
      </c>
      <c r="H5" s="191"/>
      <c r="I5" s="191"/>
    </row>
    <row r="6" spans="1:10" x14ac:dyDescent="0.2">
      <c r="C6" s="401" t="s">
        <v>542</v>
      </c>
      <c r="D6" s="401"/>
      <c r="E6" s="401"/>
      <c r="F6" s="401"/>
      <c r="G6" s="401"/>
      <c r="H6" s="193"/>
    </row>
    <row r="7" spans="1:10" x14ac:dyDescent="0.2">
      <c r="C7" s="402" t="s">
        <v>543</v>
      </c>
      <c r="D7" s="402"/>
      <c r="E7" s="402"/>
      <c r="F7" s="402"/>
      <c r="G7" s="402"/>
      <c r="H7" s="193"/>
    </row>
    <row r="8" spans="1:10" x14ac:dyDescent="0.2">
      <c r="D8" s="193"/>
      <c r="E8" s="193"/>
      <c r="F8" s="193"/>
      <c r="G8" s="193"/>
      <c r="H8" s="193"/>
    </row>
    <row r="9" spans="1:10" x14ac:dyDescent="0.2">
      <c r="C9" s="403" t="s">
        <v>544</v>
      </c>
      <c r="D9" s="403"/>
      <c r="E9" s="403"/>
      <c r="F9" s="403"/>
      <c r="G9" s="403"/>
      <c r="H9" s="194"/>
    </row>
    <row r="10" spans="1:10" x14ac:dyDescent="0.2">
      <c r="C10" s="398" t="s">
        <v>545</v>
      </c>
      <c r="D10" s="398"/>
      <c r="E10" s="398"/>
      <c r="F10" s="398"/>
      <c r="G10" s="398"/>
      <c r="H10" s="193"/>
    </row>
    <row r="11" spans="1:10" x14ac:dyDescent="0.2">
      <c r="C11" s="195" t="s">
        <v>546</v>
      </c>
      <c r="D11" s="196"/>
      <c r="E11" s="196"/>
      <c r="F11" s="193"/>
      <c r="G11" s="193"/>
      <c r="H11" s="193"/>
    </row>
    <row r="12" spans="1:10" ht="13.5" thickBot="1" x14ac:dyDescent="0.25">
      <c r="C12" s="195" t="s">
        <v>547</v>
      </c>
      <c r="D12" s="196"/>
      <c r="E12" s="196"/>
      <c r="F12" s="193"/>
      <c r="G12" s="193"/>
      <c r="H12" s="193"/>
    </row>
    <row r="13" spans="1:10" x14ac:dyDescent="0.2">
      <c r="A13" s="389" t="s">
        <v>6</v>
      </c>
      <c r="B13" s="391" t="s">
        <v>548</v>
      </c>
      <c r="C13" s="391" t="s">
        <v>549</v>
      </c>
      <c r="D13" s="393" t="s">
        <v>550</v>
      </c>
      <c r="E13" s="393"/>
      <c r="F13" s="393"/>
      <c r="G13" s="393"/>
      <c r="H13" s="393"/>
      <c r="I13" s="394" t="s">
        <v>551</v>
      </c>
    </row>
    <row r="14" spans="1:10" x14ac:dyDescent="0.2">
      <c r="A14" s="390"/>
      <c r="B14" s="392"/>
      <c r="C14" s="392"/>
      <c r="D14" s="397" t="s">
        <v>552</v>
      </c>
      <c r="E14" s="397" t="s">
        <v>553</v>
      </c>
      <c r="F14" s="397" t="s">
        <v>554</v>
      </c>
      <c r="G14" s="397" t="s">
        <v>555</v>
      </c>
      <c r="H14" s="397" t="s">
        <v>556</v>
      </c>
      <c r="I14" s="395"/>
    </row>
    <row r="15" spans="1:10" x14ac:dyDescent="0.2">
      <c r="A15" s="390"/>
      <c r="B15" s="392"/>
      <c r="C15" s="392"/>
      <c r="D15" s="397"/>
      <c r="E15" s="397"/>
      <c r="F15" s="397"/>
      <c r="G15" s="397"/>
      <c r="H15" s="397"/>
      <c r="I15" s="395"/>
    </row>
    <row r="16" spans="1:10" x14ac:dyDescent="0.2">
      <c r="A16" s="390"/>
      <c r="B16" s="392"/>
      <c r="C16" s="392"/>
      <c r="D16" s="397"/>
      <c r="E16" s="397"/>
      <c r="F16" s="397"/>
      <c r="G16" s="397"/>
      <c r="H16" s="397"/>
      <c r="I16" s="396"/>
    </row>
    <row r="17" spans="1:10" x14ac:dyDescent="0.2">
      <c r="A17" s="197">
        <v>1</v>
      </c>
      <c r="B17" s="198">
        <v>2</v>
      </c>
      <c r="C17" s="198">
        <v>3</v>
      </c>
      <c r="D17" s="199">
        <v>4</v>
      </c>
      <c r="E17" s="199"/>
      <c r="F17" s="199">
        <v>6</v>
      </c>
      <c r="G17" s="199">
        <v>7</v>
      </c>
      <c r="H17" s="199">
        <v>8</v>
      </c>
      <c r="I17" s="200"/>
    </row>
    <row r="18" spans="1:10" x14ac:dyDescent="0.2">
      <c r="A18" s="378" t="s">
        <v>557</v>
      </c>
      <c r="B18" s="379"/>
      <c r="C18" s="379"/>
      <c r="D18" s="379"/>
      <c r="E18" s="379"/>
      <c r="F18" s="379"/>
      <c r="G18" s="379"/>
      <c r="H18" s="379"/>
      <c r="I18" s="201"/>
    </row>
    <row r="19" spans="1:10" ht="25.5" x14ac:dyDescent="0.2">
      <c r="A19" s="202">
        <v>1</v>
      </c>
      <c r="B19" s="203" t="s">
        <v>558</v>
      </c>
      <c r="C19" s="204" t="s">
        <v>559</v>
      </c>
      <c r="D19" s="205">
        <v>118946</v>
      </c>
      <c r="E19" s="205">
        <v>169737</v>
      </c>
      <c r="F19" s="205"/>
      <c r="G19" s="205"/>
      <c r="H19" s="205">
        <f>SUM(D19:G19)</f>
        <v>288683</v>
      </c>
      <c r="I19" s="206"/>
      <c r="J19" s="207"/>
    </row>
    <row r="20" spans="1:10" ht="26.25" thickBot="1" x14ac:dyDescent="0.25">
      <c r="A20" s="202">
        <v>2</v>
      </c>
      <c r="B20" s="203" t="s">
        <v>558</v>
      </c>
      <c r="C20" s="204" t="s">
        <v>560</v>
      </c>
      <c r="D20" s="205">
        <v>897</v>
      </c>
      <c r="E20" s="205">
        <v>14721</v>
      </c>
      <c r="F20" s="205"/>
      <c r="G20" s="205">
        <v>1674</v>
      </c>
      <c r="H20" s="205">
        <f>SUM(D20:G20)</f>
        <v>17292</v>
      </c>
      <c r="I20" s="206"/>
      <c r="J20" s="207"/>
    </row>
    <row r="21" spans="1:10" ht="13.5" thickBot="1" x14ac:dyDescent="0.25">
      <c r="A21" s="208"/>
      <c r="B21" s="380" t="s">
        <v>561</v>
      </c>
      <c r="C21" s="381"/>
      <c r="D21" s="209">
        <f>SUM(D19:D20)</f>
        <v>119843</v>
      </c>
      <c r="E21" s="209">
        <f>SUM(E19:E20)</f>
        <v>184458</v>
      </c>
      <c r="F21" s="209">
        <f t="shared" ref="F21:G21" si="0">SUM(F19:F20)</f>
        <v>0</v>
      </c>
      <c r="G21" s="209">
        <f t="shared" si="0"/>
        <v>1674</v>
      </c>
      <c r="H21" s="210">
        <f>SUM(D21:G21)</f>
        <v>305975</v>
      </c>
      <c r="I21" s="211"/>
    </row>
    <row r="22" spans="1:10" ht="13.5" thickBot="1" x14ac:dyDescent="0.25">
      <c r="A22" s="212">
        <v>4</v>
      </c>
      <c r="B22" s="213"/>
      <c r="C22" s="214" t="s">
        <v>562</v>
      </c>
      <c r="D22" s="210"/>
      <c r="E22" s="210"/>
      <c r="F22" s="210"/>
      <c r="G22" s="210">
        <f>(D21+E21)*0.06</f>
        <v>18258.059999999998</v>
      </c>
      <c r="H22" s="210">
        <f>SUM(D22:G22)</f>
        <v>18258.059999999998</v>
      </c>
      <c r="I22" s="215"/>
    </row>
    <row r="23" spans="1:10" ht="13.5" thickBot="1" x14ac:dyDescent="0.25">
      <c r="A23" s="382" t="s">
        <v>563</v>
      </c>
      <c r="B23" s="383"/>
      <c r="C23" s="384"/>
      <c r="D23" s="210">
        <f>D21+D22</f>
        <v>119843</v>
      </c>
      <c r="E23" s="210">
        <f t="shared" ref="E23:G23" si="1">E21+E22</f>
        <v>184458</v>
      </c>
      <c r="F23" s="210">
        <f t="shared" si="1"/>
        <v>0</v>
      </c>
      <c r="G23" s="210">
        <f t="shared" si="1"/>
        <v>19932.059999999998</v>
      </c>
      <c r="H23" s="210">
        <f>SUM(D23:G23)</f>
        <v>324233.06</v>
      </c>
      <c r="I23" s="215"/>
    </row>
    <row r="24" spans="1:10" ht="13.5" thickBot="1" x14ac:dyDescent="0.25">
      <c r="A24" s="385" t="s">
        <v>564</v>
      </c>
      <c r="B24" s="386"/>
      <c r="C24" s="386"/>
      <c r="D24" s="386"/>
      <c r="E24" s="386"/>
      <c r="F24" s="386"/>
      <c r="G24" s="386"/>
      <c r="H24" s="386"/>
      <c r="I24" s="216"/>
    </row>
    <row r="25" spans="1:10" ht="13.5" thickBot="1" x14ac:dyDescent="0.25">
      <c r="A25" s="217">
        <v>6</v>
      </c>
      <c r="B25" s="218"/>
      <c r="C25" s="218" t="s">
        <v>565</v>
      </c>
      <c r="D25" s="210">
        <f>D23*0.2</f>
        <v>23968.600000000002</v>
      </c>
      <c r="E25" s="210">
        <f t="shared" ref="E25:G25" si="2">E23*0.2</f>
        <v>36891.599999999999</v>
      </c>
      <c r="F25" s="210">
        <f t="shared" si="2"/>
        <v>0</v>
      </c>
      <c r="G25" s="210">
        <f t="shared" si="2"/>
        <v>3986.4119999999998</v>
      </c>
      <c r="H25" s="210">
        <f>SUM(D25:G25)</f>
        <v>64846.611999999994</v>
      </c>
      <c r="I25" s="219"/>
      <c r="J25" s="207"/>
    </row>
    <row r="26" spans="1:10" ht="13.5" thickBot="1" x14ac:dyDescent="0.25">
      <c r="A26" s="220"/>
      <c r="B26" s="387" t="s">
        <v>566</v>
      </c>
      <c r="C26" s="388"/>
      <c r="D26" s="221">
        <f>D23+D25</f>
        <v>143811.6</v>
      </c>
      <c r="E26" s="221">
        <f t="shared" ref="E26:G26" si="3">E23+E25</f>
        <v>221349.6</v>
      </c>
      <c r="F26" s="221">
        <f t="shared" si="3"/>
        <v>0</v>
      </c>
      <c r="G26" s="221">
        <f t="shared" si="3"/>
        <v>23918.471999999998</v>
      </c>
      <c r="H26" s="221">
        <f>SUM(D26:G26)</f>
        <v>389079.67200000002</v>
      </c>
      <c r="I26" s="222"/>
    </row>
    <row r="28" spans="1:10" x14ac:dyDescent="0.2">
      <c r="A28" s="223"/>
      <c r="B28" s="224"/>
      <c r="C28" s="179" t="s">
        <v>567</v>
      </c>
      <c r="D28" s="179" t="s">
        <v>568</v>
      </c>
      <c r="E28" s="179"/>
    </row>
    <row r="29" spans="1:10" x14ac:dyDescent="0.2">
      <c r="A29" s="223"/>
      <c r="B29" s="224"/>
      <c r="C29" s="226"/>
      <c r="D29" s="179"/>
      <c r="E29" s="179"/>
    </row>
    <row r="30" spans="1:10" ht="15" x14ac:dyDescent="0.25">
      <c r="A30" s="227"/>
      <c r="B30" s="227"/>
      <c r="C30" s="179" t="s">
        <v>569</v>
      </c>
      <c r="D30" s="179" t="s">
        <v>570</v>
      </c>
      <c r="E30" s="179"/>
    </row>
  </sheetData>
  <mergeCells count="21">
    <mergeCell ref="C10:G10"/>
    <mergeCell ref="G3:J3"/>
    <mergeCell ref="G4:I4"/>
    <mergeCell ref="C6:G6"/>
    <mergeCell ref="C7:G7"/>
    <mergeCell ref="C9:G9"/>
    <mergeCell ref="A13:A16"/>
    <mergeCell ref="B13:B16"/>
    <mergeCell ref="C13:C16"/>
    <mergeCell ref="D13:H13"/>
    <mergeCell ref="I13:I16"/>
    <mergeCell ref="D14:D16"/>
    <mergeCell ref="E14:E16"/>
    <mergeCell ref="F14:F16"/>
    <mergeCell ref="G14:G16"/>
    <mergeCell ref="H14:H16"/>
    <mergeCell ref="A18:H18"/>
    <mergeCell ref="B21:C21"/>
    <mergeCell ref="A23:C23"/>
    <mergeCell ref="A24:H24"/>
    <mergeCell ref="B26:C2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280" t="str">
        <f>'1. паспорт местоположение'!$A$5</f>
        <v>Год раскрытия информации: 2021 год</v>
      </c>
      <c r="B4" s="280"/>
      <c r="C4" s="280"/>
      <c r="D4" s="280"/>
      <c r="E4" s="280"/>
      <c r="F4" s="280"/>
      <c r="G4" s="280"/>
      <c r="H4" s="280"/>
      <c r="I4" s="280"/>
      <c r="J4" s="280"/>
      <c r="K4" s="280"/>
      <c r="L4" s="280"/>
      <c r="M4" s="280"/>
      <c r="N4" s="280"/>
      <c r="O4" s="280"/>
      <c r="P4" s="280"/>
      <c r="Q4" s="280"/>
      <c r="R4" s="280"/>
      <c r="S4" s="280"/>
    </row>
    <row r="5" spans="1:28" s="7" customFormat="1" ht="15.75" x14ac:dyDescent="0.2">
      <c r="A5" s="12"/>
    </row>
    <row r="6" spans="1:28" s="7" customFormat="1" ht="18.75" x14ac:dyDescent="0.2">
      <c r="A6" s="284" t="s">
        <v>10</v>
      </c>
      <c r="B6" s="284"/>
      <c r="C6" s="284"/>
      <c r="D6" s="284"/>
      <c r="E6" s="284"/>
      <c r="F6" s="284"/>
      <c r="G6" s="284"/>
      <c r="H6" s="284"/>
      <c r="I6" s="284"/>
      <c r="J6" s="284"/>
      <c r="K6" s="284"/>
      <c r="L6" s="284"/>
      <c r="M6" s="284"/>
      <c r="N6" s="284"/>
      <c r="O6" s="284"/>
      <c r="P6" s="284"/>
      <c r="Q6" s="284"/>
      <c r="R6" s="284"/>
      <c r="S6" s="284"/>
      <c r="T6" s="9"/>
      <c r="U6" s="9"/>
      <c r="V6" s="9"/>
      <c r="W6" s="9"/>
      <c r="X6" s="9"/>
      <c r="Y6" s="9"/>
      <c r="Z6" s="9"/>
      <c r="AA6" s="9"/>
      <c r="AB6" s="9"/>
    </row>
    <row r="7" spans="1:28" s="7" customFormat="1" ht="18.75" x14ac:dyDescent="0.2">
      <c r="A7" s="284"/>
      <c r="B7" s="284"/>
      <c r="C7" s="284"/>
      <c r="D7" s="284"/>
      <c r="E7" s="284"/>
      <c r="F7" s="284"/>
      <c r="G7" s="284"/>
      <c r="H7" s="284"/>
      <c r="I7" s="284"/>
      <c r="J7" s="284"/>
      <c r="K7" s="284"/>
      <c r="L7" s="284"/>
      <c r="M7" s="284"/>
      <c r="N7" s="284"/>
      <c r="O7" s="284"/>
      <c r="P7" s="284"/>
      <c r="Q7" s="284"/>
      <c r="R7" s="284"/>
      <c r="S7" s="284"/>
      <c r="T7" s="9"/>
      <c r="U7" s="9"/>
      <c r="V7" s="9"/>
      <c r="W7" s="9"/>
      <c r="X7" s="9"/>
      <c r="Y7" s="9"/>
      <c r="Z7" s="9"/>
      <c r="AA7" s="9"/>
      <c r="AB7" s="9"/>
    </row>
    <row r="8" spans="1:28" s="7" customFormat="1" ht="18.75" x14ac:dyDescent="0.2">
      <c r="A8" s="285" t="s">
        <v>495</v>
      </c>
      <c r="B8" s="285"/>
      <c r="C8" s="285"/>
      <c r="D8" s="285"/>
      <c r="E8" s="285"/>
      <c r="F8" s="285"/>
      <c r="G8" s="285"/>
      <c r="H8" s="285"/>
      <c r="I8" s="285"/>
      <c r="J8" s="285"/>
      <c r="K8" s="285"/>
      <c r="L8" s="285"/>
      <c r="M8" s="285"/>
      <c r="N8" s="285"/>
      <c r="O8" s="285"/>
      <c r="P8" s="285"/>
      <c r="Q8" s="285"/>
      <c r="R8" s="285"/>
      <c r="S8" s="285"/>
      <c r="T8" s="9"/>
      <c r="U8" s="9"/>
      <c r="V8" s="9"/>
      <c r="W8" s="9"/>
      <c r="X8" s="9"/>
      <c r="Y8" s="9"/>
      <c r="Z8" s="9"/>
      <c r="AA8" s="9"/>
      <c r="AB8" s="9"/>
    </row>
    <row r="9" spans="1:28" s="7" customFormat="1" ht="18.75" x14ac:dyDescent="0.2">
      <c r="A9" s="281" t="s">
        <v>9</v>
      </c>
      <c r="B9" s="281"/>
      <c r="C9" s="281"/>
      <c r="D9" s="281"/>
      <c r="E9" s="281"/>
      <c r="F9" s="281"/>
      <c r="G9" s="281"/>
      <c r="H9" s="281"/>
      <c r="I9" s="281"/>
      <c r="J9" s="281"/>
      <c r="K9" s="281"/>
      <c r="L9" s="281"/>
      <c r="M9" s="281"/>
      <c r="N9" s="281"/>
      <c r="O9" s="281"/>
      <c r="P9" s="281"/>
      <c r="Q9" s="281"/>
      <c r="R9" s="281"/>
      <c r="S9" s="281"/>
      <c r="T9" s="9"/>
      <c r="U9" s="9"/>
      <c r="V9" s="9"/>
      <c r="W9" s="9"/>
      <c r="X9" s="9"/>
      <c r="Y9" s="9"/>
      <c r="Z9" s="9"/>
      <c r="AA9" s="9"/>
      <c r="AB9" s="9"/>
    </row>
    <row r="10" spans="1:28" s="7" customFormat="1" ht="18.75" x14ac:dyDescent="0.2">
      <c r="A10" s="284"/>
      <c r="B10" s="284"/>
      <c r="C10" s="284"/>
      <c r="D10" s="284"/>
      <c r="E10" s="284"/>
      <c r="F10" s="284"/>
      <c r="G10" s="284"/>
      <c r="H10" s="284"/>
      <c r="I10" s="284"/>
      <c r="J10" s="284"/>
      <c r="K10" s="284"/>
      <c r="L10" s="284"/>
      <c r="M10" s="284"/>
      <c r="N10" s="284"/>
      <c r="O10" s="284"/>
      <c r="P10" s="284"/>
      <c r="Q10" s="284"/>
      <c r="R10" s="284"/>
      <c r="S10" s="284"/>
      <c r="T10" s="9"/>
      <c r="U10" s="9"/>
      <c r="V10" s="9"/>
      <c r="W10" s="9"/>
      <c r="X10" s="9"/>
      <c r="Y10" s="9"/>
      <c r="Z10" s="9"/>
      <c r="AA10" s="9"/>
      <c r="AB10" s="9"/>
    </row>
    <row r="11" spans="1:28" s="7" customFormat="1" ht="18.75" x14ac:dyDescent="0.2">
      <c r="A11" s="286" t="str">
        <f>'1. паспорт местоположение'!$A$12</f>
        <v>L_ 20220215</v>
      </c>
      <c r="B11" s="286"/>
      <c r="C11" s="286"/>
      <c r="D11" s="286"/>
      <c r="E11" s="286"/>
      <c r="F11" s="286"/>
      <c r="G11" s="286"/>
      <c r="H11" s="286"/>
      <c r="I11" s="286"/>
      <c r="J11" s="286"/>
      <c r="K11" s="286"/>
      <c r="L11" s="286"/>
      <c r="M11" s="286"/>
      <c r="N11" s="286"/>
      <c r="O11" s="286"/>
      <c r="P11" s="286"/>
      <c r="Q11" s="286"/>
      <c r="R11" s="286"/>
      <c r="S11" s="286"/>
      <c r="T11" s="9"/>
      <c r="U11" s="9"/>
      <c r="V11" s="9"/>
      <c r="W11" s="9"/>
      <c r="X11" s="9"/>
      <c r="Y11" s="9"/>
      <c r="Z11" s="9"/>
      <c r="AA11" s="9"/>
      <c r="AB11" s="9"/>
    </row>
    <row r="12" spans="1:28" s="7" customFormat="1" ht="18.75" x14ac:dyDescent="0.2">
      <c r="A12" s="281" t="s">
        <v>8</v>
      </c>
      <c r="B12" s="281"/>
      <c r="C12" s="281"/>
      <c r="D12" s="281"/>
      <c r="E12" s="281"/>
      <c r="F12" s="281"/>
      <c r="G12" s="281"/>
      <c r="H12" s="281"/>
      <c r="I12" s="281"/>
      <c r="J12" s="281"/>
      <c r="K12" s="281"/>
      <c r="L12" s="281"/>
      <c r="M12" s="281"/>
      <c r="N12" s="281"/>
      <c r="O12" s="281"/>
      <c r="P12" s="281"/>
      <c r="Q12" s="281"/>
      <c r="R12" s="281"/>
      <c r="S12" s="281"/>
      <c r="T12" s="9"/>
      <c r="U12" s="9"/>
      <c r="V12" s="9"/>
      <c r="W12" s="9"/>
      <c r="X12" s="9"/>
      <c r="Y12" s="9"/>
      <c r="Z12" s="9"/>
      <c r="AA12" s="9"/>
      <c r="AB12" s="9"/>
    </row>
    <row r="13" spans="1:28" s="7" customFormat="1" ht="15.75" customHeight="1" x14ac:dyDescent="0.2">
      <c r="A13" s="291"/>
      <c r="B13" s="291"/>
      <c r="C13" s="291"/>
      <c r="D13" s="291"/>
      <c r="E13" s="291"/>
      <c r="F13" s="291"/>
      <c r="G13" s="291"/>
      <c r="H13" s="291"/>
      <c r="I13" s="291"/>
      <c r="J13" s="291"/>
      <c r="K13" s="291"/>
      <c r="L13" s="291"/>
      <c r="M13" s="291"/>
      <c r="N13" s="291"/>
      <c r="O13" s="291"/>
      <c r="P13" s="291"/>
      <c r="Q13" s="291"/>
      <c r="R13" s="291"/>
      <c r="S13" s="291"/>
      <c r="T13" s="3"/>
      <c r="U13" s="3"/>
      <c r="V13" s="3"/>
      <c r="W13" s="3"/>
      <c r="X13" s="3"/>
      <c r="Y13" s="3"/>
      <c r="Z13" s="3"/>
      <c r="AA13" s="3"/>
      <c r="AB13" s="3"/>
    </row>
    <row r="14" spans="1:28" s="2" customFormat="1" ht="15.75" x14ac:dyDescent="0.2">
      <c r="A14" s="285" t="str">
        <f>'1. паспорт местоположение'!$A$15</f>
        <v xml:space="preserve">Строительство ВЛ,КЛ-04кВ ф.ул.Молодежная на КТП-1218 КЛ 0,03км  ВЛ  0,50 км </v>
      </c>
      <c r="B14" s="285"/>
      <c r="C14" s="285"/>
      <c r="D14" s="285"/>
      <c r="E14" s="285"/>
      <c r="F14" s="285"/>
      <c r="G14" s="285"/>
      <c r="H14" s="285"/>
      <c r="I14" s="285"/>
      <c r="J14" s="285"/>
      <c r="K14" s="285"/>
      <c r="L14" s="285"/>
      <c r="M14" s="285"/>
      <c r="N14" s="285"/>
      <c r="O14" s="285"/>
      <c r="P14" s="285"/>
      <c r="Q14" s="285"/>
      <c r="R14" s="285"/>
      <c r="S14" s="285"/>
      <c r="T14" s="6"/>
      <c r="U14" s="6"/>
      <c r="V14" s="6"/>
      <c r="W14" s="6"/>
      <c r="X14" s="6"/>
      <c r="Y14" s="6"/>
      <c r="Z14" s="6"/>
      <c r="AA14" s="6"/>
      <c r="AB14" s="6"/>
    </row>
    <row r="15" spans="1:28" s="2" customFormat="1" ht="15" customHeight="1" x14ac:dyDescent="0.2">
      <c r="A15" s="281" t="s">
        <v>7</v>
      </c>
      <c r="B15" s="281"/>
      <c r="C15" s="281"/>
      <c r="D15" s="281"/>
      <c r="E15" s="281"/>
      <c r="F15" s="281"/>
      <c r="G15" s="281"/>
      <c r="H15" s="281"/>
      <c r="I15" s="281"/>
      <c r="J15" s="281"/>
      <c r="K15" s="281"/>
      <c r="L15" s="281"/>
      <c r="M15" s="281"/>
      <c r="N15" s="281"/>
      <c r="O15" s="281"/>
      <c r="P15" s="281"/>
      <c r="Q15" s="281"/>
      <c r="R15" s="281"/>
      <c r="S15" s="281"/>
      <c r="T15" s="4"/>
      <c r="U15" s="4"/>
      <c r="V15" s="4"/>
      <c r="W15" s="4"/>
      <c r="X15" s="4"/>
      <c r="Y15" s="4"/>
      <c r="Z15" s="4"/>
      <c r="AA15" s="4"/>
      <c r="AB15" s="4"/>
    </row>
    <row r="16" spans="1:28" s="2"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3"/>
      <c r="U16" s="3"/>
      <c r="V16" s="3"/>
      <c r="W16" s="3"/>
      <c r="X16" s="3"/>
      <c r="Y16" s="3"/>
    </row>
    <row r="17" spans="1:28" s="2" customFormat="1" ht="45.75" customHeight="1" x14ac:dyDescent="0.2">
      <c r="A17" s="282" t="s">
        <v>447</v>
      </c>
      <c r="B17" s="282"/>
      <c r="C17" s="282"/>
      <c r="D17" s="282"/>
      <c r="E17" s="282"/>
      <c r="F17" s="282"/>
      <c r="G17" s="282"/>
      <c r="H17" s="282"/>
      <c r="I17" s="282"/>
      <c r="J17" s="282"/>
      <c r="K17" s="282"/>
      <c r="L17" s="282"/>
      <c r="M17" s="282"/>
      <c r="N17" s="282"/>
      <c r="O17" s="282"/>
      <c r="P17" s="282"/>
      <c r="Q17" s="282"/>
      <c r="R17" s="282"/>
      <c r="S17" s="282"/>
      <c r="T17" s="5"/>
      <c r="U17" s="5"/>
      <c r="V17" s="5"/>
      <c r="W17" s="5"/>
      <c r="X17" s="5"/>
      <c r="Y17" s="5"/>
      <c r="Z17" s="5"/>
      <c r="AA17" s="5"/>
      <c r="AB17" s="5"/>
    </row>
    <row r="18" spans="1:28" s="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3"/>
      <c r="U18" s="3"/>
      <c r="V18" s="3"/>
      <c r="W18" s="3"/>
      <c r="X18" s="3"/>
      <c r="Y18" s="3"/>
    </row>
    <row r="19" spans="1:28" s="2" customFormat="1" ht="54" customHeight="1" x14ac:dyDescent="0.2">
      <c r="A19" s="287" t="s">
        <v>6</v>
      </c>
      <c r="B19" s="287" t="s">
        <v>100</v>
      </c>
      <c r="C19" s="288" t="s">
        <v>341</v>
      </c>
      <c r="D19" s="287" t="s">
        <v>340</v>
      </c>
      <c r="E19" s="287" t="s">
        <v>99</v>
      </c>
      <c r="F19" s="287" t="s">
        <v>98</v>
      </c>
      <c r="G19" s="287" t="s">
        <v>336</v>
      </c>
      <c r="H19" s="287" t="s">
        <v>97</v>
      </c>
      <c r="I19" s="287" t="s">
        <v>96</v>
      </c>
      <c r="J19" s="287" t="s">
        <v>95</v>
      </c>
      <c r="K19" s="287" t="s">
        <v>94</v>
      </c>
      <c r="L19" s="287" t="s">
        <v>93</v>
      </c>
      <c r="M19" s="287" t="s">
        <v>92</v>
      </c>
      <c r="N19" s="287" t="s">
        <v>91</v>
      </c>
      <c r="O19" s="287" t="s">
        <v>90</v>
      </c>
      <c r="P19" s="287" t="s">
        <v>89</v>
      </c>
      <c r="Q19" s="287" t="s">
        <v>339</v>
      </c>
      <c r="R19" s="287"/>
      <c r="S19" s="290" t="s">
        <v>441</v>
      </c>
      <c r="T19" s="3"/>
      <c r="U19" s="3"/>
      <c r="V19" s="3"/>
      <c r="W19" s="3"/>
      <c r="X19" s="3"/>
      <c r="Y19" s="3"/>
    </row>
    <row r="20" spans="1:28" s="2" customFormat="1" ht="180.75" customHeight="1" x14ac:dyDescent="0.2">
      <c r="A20" s="287"/>
      <c r="B20" s="287"/>
      <c r="C20" s="289"/>
      <c r="D20" s="287"/>
      <c r="E20" s="287"/>
      <c r="F20" s="287"/>
      <c r="G20" s="287"/>
      <c r="H20" s="287"/>
      <c r="I20" s="287"/>
      <c r="J20" s="287"/>
      <c r="K20" s="287"/>
      <c r="L20" s="287"/>
      <c r="M20" s="287"/>
      <c r="N20" s="287"/>
      <c r="O20" s="287"/>
      <c r="P20" s="287"/>
      <c r="Q20" s="31" t="s">
        <v>337</v>
      </c>
      <c r="R20" s="32" t="s">
        <v>338</v>
      </c>
      <c r="S20" s="29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280" t="str">
        <f>'1. паспорт местоположение'!A5:C5</f>
        <v>Год раскрытия информации: 2021 год</v>
      </c>
      <c r="B4" s="280"/>
      <c r="C4" s="280"/>
      <c r="D4" s="280"/>
      <c r="E4" s="280"/>
      <c r="F4" s="280"/>
      <c r="G4" s="280"/>
      <c r="H4" s="280"/>
      <c r="I4" s="280"/>
      <c r="J4" s="280"/>
      <c r="K4" s="280"/>
      <c r="L4" s="280"/>
      <c r="M4" s="280"/>
      <c r="N4" s="280"/>
      <c r="O4" s="280"/>
      <c r="P4" s="280"/>
      <c r="Q4" s="280"/>
      <c r="R4" s="280"/>
      <c r="S4" s="280"/>
    </row>
    <row r="5" spans="1:28" s="7" customFormat="1" ht="15.75" x14ac:dyDescent="0.2">
      <c r="A5" s="12"/>
    </row>
    <row r="6" spans="1:28" s="7" customFormat="1" ht="18.75" x14ac:dyDescent="0.2">
      <c r="A6" s="284" t="s">
        <v>10</v>
      </c>
      <c r="B6" s="284"/>
      <c r="C6" s="284"/>
      <c r="D6" s="284"/>
      <c r="E6" s="284"/>
      <c r="F6" s="284"/>
      <c r="G6" s="284"/>
      <c r="H6" s="284"/>
      <c r="I6" s="284"/>
      <c r="J6" s="284"/>
      <c r="K6" s="284"/>
      <c r="L6" s="284"/>
      <c r="M6" s="284"/>
      <c r="N6" s="284"/>
      <c r="O6" s="284"/>
      <c r="P6" s="284"/>
      <c r="Q6" s="284"/>
      <c r="R6" s="284"/>
      <c r="S6" s="284"/>
      <c r="T6" s="9"/>
      <c r="U6" s="9"/>
      <c r="V6" s="9"/>
      <c r="W6" s="9"/>
      <c r="X6" s="9"/>
      <c r="Y6" s="9"/>
      <c r="Z6" s="9"/>
      <c r="AA6" s="9"/>
      <c r="AB6" s="9"/>
    </row>
    <row r="7" spans="1:28" s="7" customFormat="1" ht="18.75" x14ac:dyDescent="0.2">
      <c r="A7" s="284"/>
      <c r="B7" s="284"/>
      <c r="C7" s="284"/>
      <c r="D7" s="284"/>
      <c r="E7" s="284"/>
      <c r="F7" s="284"/>
      <c r="G7" s="284"/>
      <c r="H7" s="284"/>
      <c r="I7" s="284"/>
      <c r="J7" s="284"/>
      <c r="K7" s="284"/>
      <c r="L7" s="284"/>
      <c r="M7" s="284"/>
      <c r="N7" s="284"/>
      <c r="O7" s="284"/>
      <c r="P7" s="284"/>
      <c r="Q7" s="284"/>
      <c r="R7" s="284"/>
      <c r="S7" s="284"/>
      <c r="T7" s="9"/>
      <c r="U7" s="9"/>
      <c r="V7" s="9"/>
      <c r="W7" s="9"/>
      <c r="X7" s="9"/>
      <c r="Y7" s="9"/>
      <c r="Z7" s="9"/>
      <c r="AA7" s="9"/>
      <c r="AB7" s="9"/>
    </row>
    <row r="8" spans="1:28" s="7" customFormat="1" ht="18.75" x14ac:dyDescent="0.2">
      <c r="A8" s="285" t="str">
        <f>'1. паспорт местоположение'!A9:C9</f>
        <v xml:space="preserve">ГУП "Региональные электрические сети "РБ  </v>
      </c>
      <c r="B8" s="285"/>
      <c r="C8" s="285"/>
      <c r="D8" s="285"/>
      <c r="E8" s="285"/>
      <c r="F8" s="285"/>
      <c r="G8" s="285"/>
      <c r="H8" s="285"/>
      <c r="I8" s="285"/>
      <c r="J8" s="285"/>
      <c r="K8" s="285"/>
      <c r="L8" s="285"/>
      <c r="M8" s="285"/>
      <c r="N8" s="285"/>
      <c r="O8" s="285"/>
      <c r="P8" s="285"/>
      <c r="Q8" s="285"/>
      <c r="R8" s="285"/>
      <c r="S8" s="285"/>
      <c r="T8" s="9"/>
      <c r="U8" s="9"/>
      <c r="V8" s="9"/>
      <c r="W8" s="9"/>
      <c r="X8" s="9"/>
      <c r="Y8" s="9"/>
      <c r="Z8" s="9"/>
      <c r="AA8" s="9"/>
      <c r="AB8" s="9"/>
    </row>
    <row r="9" spans="1:28" s="7" customFormat="1" ht="18.75" x14ac:dyDescent="0.2">
      <c r="A9" s="281" t="s">
        <v>9</v>
      </c>
      <c r="B9" s="281"/>
      <c r="C9" s="281"/>
      <c r="D9" s="281"/>
      <c r="E9" s="281"/>
      <c r="F9" s="281"/>
      <c r="G9" s="281"/>
      <c r="H9" s="281"/>
      <c r="I9" s="281"/>
      <c r="J9" s="281"/>
      <c r="K9" s="281"/>
      <c r="L9" s="281"/>
      <c r="M9" s="281"/>
      <c r="N9" s="281"/>
      <c r="O9" s="281"/>
      <c r="P9" s="281"/>
      <c r="Q9" s="281"/>
      <c r="R9" s="281"/>
      <c r="S9" s="281"/>
      <c r="T9" s="9"/>
      <c r="U9" s="9"/>
      <c r="V9" s="9"/>
      <c r="W9" s="9"/>
      <c r="X9" s="9"/>
      <c r="Y9" s="9"/>
      <c r="Z9" s="9"/>
      <c r="AA9" s="9"/>
      <c r="AB9" s="9"/>
    </row>
    <row r="10" spans="1:28" s="7" customFormat="1" ht="18.75" x14ac:dyDescent="0.2">
      <c r="A10" s="284"/>
      <c r="B10" s="284"/>
      <c r="C10" s="284"/>
      <c r="D10" s="284"/>
      <c r="E10" s="284"/>
      <c r="F10" s="284"/>
      <c r="G10" s="284"/>
      <c r="H10" s="284"/>
      <c r="I10" s="284"/>
      <c r="J10" s="284"/>
      <c r="K10" s="284"/>
      <c r="L10" s="284"/>
      <c r="M10" s="284"/>
      <c r="N10" s="284"/>
      <c r="O10" s="284"/>
      <c r="P10" s="284"/>
      <c r="Q10" s="284"/>
      <c r="R10" s="284"/>
      <c r="S10" s="284"/>
      <c r="T10" s="9"/>
      <c r="U10" s="9"/>
      <c r="V10" s="9"/>
      <c r="W10" s="9"/>
      <c r="X10" s="9"/>
      <c r="Y10" s="9"/>
      <c r="Z10" s="9"/>
      <c r="AA10" s="9"/>
      <c r="AB10" s="9"/>
    </row>
    <row r="11" spans="1:28" s="7" customFormat="1" ht="18.75" x14ac:dyDescent="0.2">
      <c r="A11" s="293" t="str">
        <f>'1. паспорт местоположение'!A12:C12</f>
        <v>L_ 20220215</v>
      </c>
      <c r="B11" s="293"/>
      <c r="C11" s="293"/>
      <c r="D11" s="293"/>
      <c r="E11" s="293"/>
      <c r="F11" s="293"/>
      <c r="G11" s="293"/>
      <c r="H11" s="293"/>
      <c r="I11" s="293"/>
      <c r="J11" s="293"/>
      <c r="K11" s="293"/>
      <c r="L11" s="293"/>
      <c r="M11" s="293"/>
      <c r="N11" s="293"/>
      <c r="O11" s="293"/>
      <c r="P11" s="293"/>
      <c r="Q11" s="293"/>
      <c r="R11" s="293"/>
      <c r="S11" s="293"/>
      <c r="T11" s="9"/>
      <c r="U11" s="9"/>
      <c r="V11" s="9"/>
      <c r="W11" s="9"/>
      <c r="X11" s="9"/>
      <c r="Y11" s="9"/>
      <c r="Z11" s="9"/>
      <c r="AA11" s="9"/>
      <c r="AB11" s="9"/>
    </row>
    <row r="12" spans="1:28" s="7" customFormat="1" ht="18.75" x14ac:dyDescent="0.2">
      <c r="A12" s="281" t="s">
        <v>8</v>
      </c>
      <c r="B12" s="281"/>
      <c r="C12" s="281"/>
      <c r="D12" s="281"/>
      <c r="E12" s="281"/>
      <c r="F12" s="281"/>
      <c r="G12" s="281"/>
      <c r="H12" s="281"/>
      <c r="I12" s="281"/>
      <c r="J12" s="281"/>
      <c r="K12" s="281"/>
      <c r="L12" s="281"/>
      <c r="M12" s="281"/>
      <c r="N12" s="281"/>
      <c r="O12" s="281"/>
      <c r="P12" s="281"/>
      <c r="Q12" s="281"/>
      <c r="R12" s="281"/>
      <c r="S12" s="281"/>
      <c r="T12" s="9"/>
      <c r="U12" s="9"/>
      <c r="V12" s="9"/>
      <c r="W12" s="9"/>
      <c r="X12" s="9"/>
      <c r="Y12" s="9"/>
      <c r="Z12" s="9"/>
      <c r="AA12" s="9"/>
      <c r="AB12" s="9"/>
    </row>
    <row r="13" spans="1:28" s="7" customFormat="1" ht="15.75" customHeight="1" x14ac:dyDescent="0.2">
      <c r="A13" s="291"/>
      <c r="B13" s="291"/>
      <c r="C13" s="291"/>
      <c r="D13" s="291"/>
      <c r="E13" s="291"/>
      <c r="F13" s="291"/>
      <c r="G13" s="291"/>
      <c r="H13" s="291"/>
      <c r="I13" s="291"/>
      <c r="J13" s="291"/>
      <c r="K13" s="291"/>
      <c r="L13" s="291"/>
      <c r="M13" s="291"/>
      <c r="N13" s="291"/>
      <c r="O13" s="291"/>
      <c r="P13" s="291"/>
      <c r="Q13" s="291"/>
      <c r="R13" s="291"/>
      <c r="S13" s="291"/>
      <c r="T13" s="3"/>
      <c r="U13" s="3"/>
      <c r="V13" s="3"/>
      <c r="W13" s="3"/>
      <c r="X13" s="3"/>
      <c r="Y13" s="3"/>
      <c r="Z13" s="3"/>
      <c r="AA13" s="3"/>
      <c r="AB13" s="3"/>
    </row>
    <row r="14" spans="1:28" s="2" customFormat="1" ht="15.75" x14ac:dyDescent="0.2">
      <c r="A14" s="285" t="str">
        <f>'1. паспорт местоположение'!A15:C15</f>
        <v xml:space="preserve">Строительство ВЛ,КЛ-04кВ ф.ул.Молодежная на КТП-1218 КЛ 0,03км  ВЛ  0,50 км </v>
      </c>
      <c r="B14" s="285"/>
      <c r="C14" s="285"/>
      <c r="D14" s="285"/>
      <c r="E14" s="285"/>
      <c r="F14" s="285"/>
      <c r="G14" s="285"/>
      <c r="H14" s="285"/>
      <c r="I14" s="285"/>
      <c r="J14" s="285"/>
      <c r="K14" s="285"/>
      <c r="L14" s="285"/>
      <c r="M14" s="285"/>
      <c r="N14" s="285"/>
      <c r="O14" s="285"/>
      <c r="P14" s="285"/>
      <c r="Q14" s="285"/>
      <c r="R14" s="285"/>
      <c r="S14" s="285"/>
      <c r="T14" s="6"/>
      <c r="U14" s="6"/>
      <c r="V14" s="6"/>
      <c r="W14" s="6"/>
      <c r="X14" s="6"/>
      <c r="Y14" s="6"/>
      <c r="Z14" s="6"/>
      <c r="AA14" s="6"/>
      <c r="AB14" s="6"/>
    </row>
    <row r="15" spans="1:28" s="2" customFormat="1" ht="15" customHeight="1" x14ac:dyDescent="0.2">
      <c r="A15" s="281" t="s">
        <v>7</v>
      </c>
      <c r="B15" s="281"/>
      <c r="C15" s="281"/>
      <c r="D15" s="281"/>
      <c r="E15" s="281"/>
      <c r="F15" s="281"/>
      <c r="G15" s="281"/>
      <c r="H15" s="281"/>
      <c r="I15" s="281"/>
      <c r="J15" s="281"/>
      <c r="K15" s="281"/>
      <c r="L15" s="281"/>
      <c r="M15" s="281"/>
      <c r="N15" s="281"/>
      <c r="O15" s="281"/>
      <c r="P15" s="281"/>
      <c r="Q15" s="281"/>
      <c r="R15" s="281"/>
      <c r="S15" s="281"/>
      <c r="T15" s="4"/>
      <c r="U15" s="4"/>
      <c r="V15" s="4"/>
      <c r="W15" s="4"/>
      <c r="X15" s="4"/>
      <c r="Y15" s="4"/>
      <c r="Z15" s="4"/>
      <c r="AA15" s="4"/>
      <c r="AB15" s="4"/>
    </row>
    <row r="16" spans="1:28" s="2"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3"/>
      <c r="U16" s="3"/>
      <c r="V16" s="3"/>
      <c r="W16" s="3"/>
      <c r="X16" s="3"/>
      <c r="Y16" s="3"/>
    </row>
    <row r="17" spans="1:28" s="2" customFormat="1" ht="45.75" customHeight="1" x14ac:dyDescent="0.2">
      <c r="A17" s="282" t="s">
        <v>447</v>
      </c>
      <c r="B17" s="282"/>
      <c r="C17" s="282"/>
      <c r="D17" s="282"/>
      <c r="E17" s="282"/>
      <c r="F17" s="282"/>
      <c r="G17" s="282"/>
      <c r="H17" s="282"/>
      <c r="I17" s="282"/>
      <c r="J17" s="282"/>
      <c r="K17" s="282"/>
      <c r="L17" s="282"/>
      <c r="M17" s="282"/>
      <c r="N17" s="282"/>
      <c r="O17" s="282"/>
      <c r="P17" s="282"/>
      <c r="Q17" s="282"/>
      <c r="R17" s="282"/>
      <c r="S17" s="282"/>
      <c r="T17" s="5"/>
      <c r="U17" s="5"/>
      <c r="V17" s="5"/>
      <c r="W17" s="5"/>
      <c r="X17" s="5"/>
      <c r="Y17" s="5"/>
      <c r="Z17" s="5"/>
      <c r="AA17" s="5"/>
      <c r="AB17" s="5"/>
    </row>
    <row r="18" spans="1:28" s="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3"/>
      <c r="U18" s="3"/>
      <c r="V18" s="3"/>
      <c r="W18" s="3"/>
      <c r="X18" s="3"/>
      <c r="Y18" s="3"/>
    </row>
    <row r="19" spans="1:28" s="2" customFormat="1" ht="54" customHeight="1" x14ac:dyDescent="0.2">
      <c r="A19" s="287" t="s">
        <v>6</v>
      </c>
      <c r="B19" s="287" t="s">
        <v>100</v>
      </c>
      <c r="C19" s="288" t="s">
        <v>341</v>
      </c>
      <c r="D19" s="287" t="s">
        <v>340</v>
      </c>
      <c r="E19" s="287" t="s">
        <v>99</v>
      </c>
      <c r="F19" s="287" t="s">
        <v>98</v>
      </c>
      <c r="G19" s="287" t="s">
        <v>336</v>
      </c>
      <c r="H19" s="287" t="s">
        <v>97</v>
      </c>
      <c r="I19" s="287" t="s">
        <v>96</v>
      </c>
      <c r="J19" s="287" t="s">
        <v>95</v>
      </c>
      <c r="K19" s="287" t="s">
        <v>94</v>
      </c>
      <c r="L19" s="287" t="s">
        <v>93</v>
      </c>
      <c r="M19" s="287" t="s">
        <v>92</v>
      </c>
      <c r="N19" s="287" t="s">
        <v>91</v>
      </c>
      <c r="O19" s="287" t="s">
        <v>90</v>
      </c>
      <c r="P19" s="287" t="s">
        <v>89</v>
      </c>
      <c r="Q19" s="287" t="s">
        <v>339</v>
      </c>
      <c r="R19" s="287"/>
      <c r="S19" s="290" t="s">
        <v>441</v>
      </c>
      <c r="T19" s="3"/>
      <c r="U19" s="3"/>
      <c r="V19" s="3"/>
      <c r="W19" s="3"/>
      <c r="X19" s="3"/>
      <c r="Y19" s="3"/>
    </row>
    <row r="20" spans="1:28" s="2" customFormat="1" ht="180.75" customHeight="1" x14ac:dyDescent="0.2">
      <c r="A20" s="287"/>
      <c r="B20" s="287"/>
      <c r="C20" s="289"/>
      <c r="D20" s="287"/>
      <c r="E20" s="287"/>
      <c r="F20" s="287"/>
      <c r="G20" s="287"/>
      <c r="H20" s="287"/>
      <c r="I20" s="287"/>
      <c r="J20" s="287"/>
      <c r="K20" s="287"/>
      <c r="L20" s="287"/>
      <c r="M20" s="287"/>
      <c r="N20" s="287"/>
      <c r="O20" s="287"/>
      <c r="P20" s="287"/>
      <c r="Q20" s="31" t="s">
        <v>337</v>
      </c>
      <c r="R20" s="32" t="s">
        <v>338</v>
      </c>
      <c r="S20" s="29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M27" sqref="M2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280" t="str">
        <f>'1. паспорт местоположение'!$A$5</f>
        <v>Год раскрытия информации: 2021 год</v>
      </c>
      <c r="B6" s="280"/>
      <c r="C6" s="280"/>
      <c r="D6" s="280"/>
      <c r="E6" s="280"/>
      <c r="F6" s="280"/>
      <c r="G6" s="280"/>
      <c r="H6" s="280"/>
      <c r="I6" s="280"/>
      <c r="J6" s="280"/>
      <c r="K6" s="280"/>
      <c r="L6" s="280"/>
      <c r="M6" s="280"/>
      <c r="N6" s="280"/>
      <c r="O6" s="280"/>
      <c r="P6" s="280"/>
      <c r="Q6" s="280"/>
      <c r="R6" s="280"/>
      <c r="S6" s="280"/>
      <c r="T6" s="280"/>
    </row>
    <row r="7" spans="1:20" s="7" customFormat="1" x14ac:dyDescent="0.2">
      <c r="A7" s="12"/>
    </row>
    <row r="8" spans="1:20" s="7" customFormat="1" ht="18.75" x14ac:dyDescent="0.2">
      <c r="A8" s="284" t="s">
        <v>10</v>
      </c>
      <c r="B8" s="284"/>
      <c r="C8" s="284"/>
      <c r="D8" s="284"/>
      <c r="E8" s="284"/>
      <c r="F8" s="284"/>
      <c r="G8" s="284"/>
      <c r="H8" s="284"/>
      <c r="I8" s="284"/>
      <c r="J8" s="284"/>
      <c r="K8" s="284"/>
      <c r="L8" s="284"/>
      <c r="M8" s="284"/>
      <c r="N8" s="284"/>
      <c r="O8" s="284"/>
      <c r="P8" s="284"/>
      <c r="Q8" s="284"/>
      <c r="R8" s="284"/>
      <c r="S8" s="284"/>
      <c r="T8" s="284"/>
    </row>
    <row r="9" spans="1:20" s="7"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7" customFormat="1" ht="18.75" customHeight="1" x14ac:dyDescent="0.2">
      <c r="A10" s="285" t="str">
        <f>'1. паспорт местоположение'!A9:C9</f>
        <v xml:space="preserve">ГУП "Региональные электрические сети "РБ  </v>
      </c>
      <c r="B10" s="285"/>
      <c r="C10" s="285"/>
      <c r="D10" s="285"/>
      <c r="E10" s="285"/>
      <c r="F10" s="285"/>
      <c r="G10" s="285"/>
      <c r="H10" s="285"/>
      <c r="I10" s="285"/>
      <c r="J10" s="285"/>
      <c r="K10" s="285"/>
      <c r="L10" s="285"/>
      <c r="M10" s="285"/>
      <c r="N10" s="285"/>
      <c r="O10" s="285"/>
      <c r="P10" s="285"/>
      <c r="Q10" s="285"/>
      <c r="R10" s="285"/>
      <c r="S10" s="285"/>
      <c r="T10" s="285"/>
    </row>
    <row r="11" spans="1:20" s="7" customFormat="1" ht="18.75" customHeight="1" x14ac:dyDescent="0.2">
      <c r="A11" s="281" t="s">
        <v>9</v>
      </c>
      <c r="B11" s="281"/>
      <c r="C11" s="281"/>
      <c r="D11" s="281"/>
      <c r="E11" s="281"/>
      <c r="F11" s="281"/>
      <c r="G11" s="281"/>
      <c r="H11" s="281"/>
      <c r="I11" s="281"/>
      <c r="J11" s="281"/>
      <c r="K11" s="281"/>
      <c r="L11" s="281"/>
      <c r="M11" s="281"/>
      <c r="N11" s="281"/>
      <c r="O11" s="281"/>
      <c r="P11" s="281"/>
      <c r="Q11" s="281"/>
      <c r="R11" s="281"/>
      <c r="S11" s="281"/>
      <c r="T11" s="281"/>
    </row>
    <row r="12" spans="1:20" s="7"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7" customFormat="1" ht="18.75" customHeight="1" x14ac:dyDescent="0.2">
      <c r="A13" s="286" t="str">
        <f>'1. паспорт местоположение'!$A$12</f>
        <v>L_ 20220215</v>
      </c>
      <c r="B13" s="286"/>
      <c r="C13" s="286"/>
      <c r="D13" s="286"/>
      <c r="E13" s="286"/>
      <c r="F13" s="286"/>
      <c r="G13" s="286"/>
      <c r="H13" s="286"/>
      <c r="I13" s="286"/>
      <c r="J13" s="286"/>
      <c r="K13" s="286"/>
      <c r="L13" s="286"/>
      <c r="M13" s="286"/>
      <c r="N13" s="286"/>
      <c r="O13" s="286"/>
      <c r="P13" s="286"/>
      <c r="Q13" s="286"/>
      <c r="R13" s="286"/>
      <c r="S13" s="286"/>
      <c r="T13" s="286"/>
    </row>
    <row r="14" spans="1:20" s="7" customFormat="1" ht="18.75" customHeight="1" x14ac:dyDescent="0.2">
      <c r="A14" s="281" t="s">
        <v>8</v>
      </c>
      <c r="B14" s="281"/>
      <c r="C14" s="281"/>
      <c r="D14" s="281"/>
      <c r="E14" s="281"/>
      <c r="F14" s="281"/>
      <c r="G14" s="281"/>
      <c r="H14" s="281"/>
      <c r="I14" s="281"/>
      <c r="J14" s="281"/>
      <c r="K14" s="281"/>
      <c r="L14" s="281"/>
      <c r="M14" s="281"/>
      <c r="N14" s="281"/>
      <c r="O14" s="281"/>
      <c r="P14" s="281"/>
      <c r="Q14" s="281"/>
      <c r="R14" s="281"/>
      <c r="S14" s="281"/>
      <c r="T14" s="281"/>
    </row>
    <row r="15" spans="1:20" s="7" customFormat="1" ht="15.75" customHeight="1" x14ac:dyDescent="0.2">
      <c r="A15" s="291"/>
      <c r="B15" s="291"/>
      <c r="C15" s="291"/>
      <c r="D15" s="291"/>
      <c r="E15" s="291"/>
      <c r="F15" s="291"/>
      <c r="G15" s="291"/>
      <c r="H15" s="291"/>
      <c r="I15" s="291"/>
      <c r="J15" s="291"/>
      <c r="K15" s="291"/>
      <c r="L15" s="291"/>
      <c r="M15" s="291"/>
      <c r="N15" s="291"/>
      <c r="O15" s="291"/>
      <c r="P15" s="291"/>
      <c r="Q15" s="291"/>
      <c r="R15" s="291"/>
      <c r="S15" s="291"/>
      <c r="T15" s="291"/>
    </row>
    <row r="16" spans="1:20" s="2" customFormat="1" x14ac:dyDescent="0.2">
      <c r="A16" s="285" t="str">
        <f>'1. паспорт местоположение'!$A$15</f>
        <v xml:space="preserve">Строительство ВЛ,КЛ-04кВ ф.ул.Молодежная на КТП-1218 КЛ 0,03км  ВЛ  0,50 км </v>
      </c>
      <c r="B16" s="285"/>
      <c r="C16" s="285"/>
      <c r="D16" s="285"/>
      <c r="E16" s="285"/>
      <c r="F16" s="285"/>
      <c r="G16" s="285"/>
      <c r="H16" s="285"/>
      <c r="I16" s="285"/>
      <c r="J16" s="285"/>
      <c r="K16" s="285"/>
      <c r="L16" s="285"/>
      <c r="M16" s="285"/>
      <c r="N16" s="285"/>
      <c r="O16" s="285"/>
      <c r="P16" s="285"/>
      <c r="Q16" s="285"/>
      <c r="R16" s="285"/>
      <c r="S16" s="285"/>
      <c r="T16" s="285"/>
    </row>
    <row r="17" spans="1:113" s="2"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2"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113" s="2" customFormat="1" ht="15" customHeight="1" x14ac:dyDescent="0.2">
      <c r="A19" s="283" t="s">
        <v>452</v>
      </c>
      <c r="B19" s="283"/>
      <c r="C19" s="283"/>
      <c r="D19" s="283"/>
      <c r="E19" s="283"/>
      <c r="F19" s="283"/>
      <c r="G19" s="283"/>
      <c r="H19" s="283"/>
      <c r="I19" s="283"/>
      <c r="J19" s="283"/>
      <c r="K19" s="283"/>
      <c r="L19" s="283"/>
      <c r="M19" s="283"/>
      <c r="N19" s="283"/>
      <c r="O19" s="283"/>
      <c r="P19" s="283"/>
      <c r="Q19" s="283"/>
      <c r="R19" s="283"/>
      <c r="S19" s="283"/>
      <c r="T19" s="283"/>
    </row>
    <row r="20" spans="1:113" s="39" customFormat="1" ht="21" customHeight="1" x14ac:dyDescent="0.25">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x14ac:dyDescent="0.25">
      <c r="A21" s="301" t="s">
        <v>6</v>
      </c>
      <c r="B21" s="294" t="s">
        <v>228</v>
      </c>
      <c r="C21" s="295"/>
      <c r="D21" s="298" t="s">
        <v>122</v>
      </c>
      <c r="E21" s="294" t="s">
        <v>479</v>
      </c>
      <c r="F21" s="295"/>
      <c r="G21" s="294" t="s">
        <v>279</v>
      </c>
      <c r="H21" s="295"/>
      <c r="I21" s="294" t="s">
        <v>121</v>
      </c>
      <c r="J21" s="295"/>
      <c r="K21" s="298" t="s">
        <v>120</v>
      </c>
      <c r="L21" s="294" t="s">
        <v>119</v>
      </c>
      <c r="M21" s="295"/>
      <c r="N21" s="294" t="s">
        <v>476</v>
      </c>
      <c r="O21" s="295"/>
      <c r="P21" s="298" t="s">
        <v>118</v>
      </c>
      <c r="Q21" s="304" t="s">
        <v>117</v>
      </c>
      <c r="R21" s="305"/>
      <c r="S21" s="304" t="s">
        <v>116</v>
      </c>
      <c r="T21" s="306"/>
    </row>
    <row r="22" spans="1:113" ht="204.75" customHeight="1" x14ac:dyDescent="0.25">
      <c r="A22" s="302"/>
      <c r="B22" s="296"/>
      <c r="C22" s="297"/>
      <c r="D22" s="300"/>
      <c r="E22" s="296"/>
      <c r="F22" s="297"/>
      <c r="G22" s="296"/>
      <c r="H22" s="297"/>
      <c r="I22" s="296"/>
      <c r="J22" s="297"/>
      <c r="K22" s="299"/>
      <c r="L22" s="296"/>
      <c r="M22" s="297"/>
      <c r="N22" s="296"/>
      <c r="O22" s="297"/>
      <c r="P22" s="299"/>
      <c r="Q22" s="84" t="s">
        <v>115</v>
      </c>
      <c r="R22" s="84" t="s">
        <v>451</v>
      </c>
      <c r="S22" s="84" t="s">
        <v>114</v>
      </c>
      <c r="T22" s="84" t="s">
        <v>113</v>
      </c>
    </row>
    <row r="23" spans="1:113" ht="51.75" customHeight="1" x14ac:dyDescent="0.25">
      <c r="A23" s="303"/>
      <c r="B23" s="84" t="s">
        <v>111</v>
      </c>
      <c r="C23" s="84" t="s">
        <v>112</v>
      </c>
      <c r="D23" s="299"/>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489</v>
      </c>
      <c r="C25" s="145" t="str">
        <f>B25</f>
        <v>нд</v>
      </c>
      <c r="D25" s="146" t="str">
        <f>C25</f>
        <v>нд</v>
      </c>
      <c r="E25" s="146" t="str">
        <f>B25</f>
        <v>нд</v>
      </c>
      <c r="F25" s="146" t="str">
        <f>C25</f>
        <v>нд</v>
      </c>
      <c r="G25" s="146" t="str">
        <f>B25</f>
        <v>нд</v>
      </c>
      <c r="H25" s="146" t="str">
        <f>C25</f>
        <v>нд</v>
      </c>
      <c r="I25" s="145">
        <v>0</v>
      </c>
      <c r="J25" s="145">
        <v>2022</v>
      </c>
      <c r="K25" s="145">
        <f>J25</f>
        <v>2022</v>
      </c>
      <c r="L25" s="145">
        <v>6</v>
      </c>
      <c r="M25" s="145">
        <v>6</v>
      </c>
      <c r="N25" s="146" t="s">
        <v>489</v>
      </c>
      <c r="O25" s="146" t="s">
        <v>489</v>
      </c>
      <c r="P25" s="145"/>
      <c r="Q25" s="146" t="s">
        <v>524</v>
      </c>
      <c r="R25" s="146" t="s">
        <v>526</v>
      </c>
      <c r="S25" s="146"/>
      <c r="T25" s="146"/>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280" t="str">
        <f>'1. паспорт местоположение'!$A$5</f>
        <v>Год раскрытия информации: 2021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284" t="s">
        <v>10</v>
      </c>
      <c r="F7" s="284"/>
      <c r="G7" s="284"/>
      <c r="H7" s="284"/>
      <c r="I7" s="284"/>
      <c r="J7" s="284"/>
      <c r="K7" s="284"/>
      <c r="L7" s="284"/>
      <c r="M7" s="284"/>
      <c r="N7" s="284"/>
      <c r="O7" s="284"/>
      <c r="P7" s="284"/>
      <c r="Q7" s="284"/>
      <c r="R7" s="284"/>
      <c r="S7" s="284"/>
      <c r="T7" s="284"/>
      <c r="U7" s="284"/>
      <c r="V7" s="284"/>
      <c r="W7" s="284"/>
      <c r="X7" s="284"/>
      <c r="Y7" s="28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85" t="s">
        <v>495</v>
      </c>
      <c r="F9" s="285"/>
      <c r="G9" s="285"/>
      <c r="H9" s="285"/>
      <c r="I9" s="285"/>
      <c r="J9" s="285"/>
      <c r="K9" s="285"/>
      <c r="L9" s="285"/>
      <c r="M9" s="285"/>
      <c r="N9" s="285"/>
      <c r="O9" s="285"/>
      <c r="P9" s="285"/>
      <c r="Q9" s="285"/>
      <c r="R9" s="285"/>
      <c r="S9" s="285"/>
      <c r="T9" s="285"/>
      <c r="U9" s="285"/>
      <c r="V9" s="285"/>
      <c r="W9" s="285"/>
      <c r="X9" s="285"/>
      <c r="Y9" s="285"/>
    </row>
    <row r="10" spans="1:27" s="7" customFormat="1" ht="18.75" customHeight="1" x14ac:dyDescent="0.2">
      <c r="E10" s="281" t="s">
        <v>9</v>
      </c>
      <c r="F10" s="281"/>
      <c r="G10" s="281"/>
      <c r="H10" s="281"/>
      <c r="I10" s="281"/>
      <c r="J10" s="281"/>
      <c r="K10" s="281"/>
      <c r="L10" s="281"/>
      <c r="M10" s="281"/>
      <c r="N10" s="281"/>
      <c r="O10" s="281"/>
      <c r="P10" s="281"/>
      <c r="Q10" s="281"/>
      <c r="R10" s="281"/>
      <c r="S10" s="281"/>
      <c r="T10" s="281"/>
      <c r="U10" s="281"/>
      <c r="V10" s="281"/>
      <c r="W10" s="281"/>
      <c r="X10" s="281"/>
      <c r="Y10" s="28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86" t="str">
        <f>'1. паспорт местоположение'!$A$12</f>
        <v>L_ 20220215</v>
      </c>
      <c r="F12" s="286"/>
      <c r="G12" s="286"/>
      <c r="H12" s="286"/>
      <c r="I12" s="286"/>
      <c r="J12" s="286"/>
      <c r="K12" s="286"/>
      <c r="L12" s="286"/>
      <c r="M12" s="286"/>
      <c r="N12" s="286"/>
      <c r="O12" s="286"/>
      <c r="P12" s="286"/>
      <c r="Q12" s="286"/>
      <c r="R12" s="286"/>
      <c r="S12" s="286"/>
      <c r="T12" s="286"/>
      <c r="U12" s="286"/>
      <c r="V12" s="286"/>
      <c r="W12" s="286"/>
      <c r="X12" s="286"/>
      <c r="Y12" s="286"/>
    </row>
    <row r="13" spans="1:27" s="7" customFormat="1" ht="18.75" customHeight="1" x14ac:dyDescent="0.2">
      <c r="E13" s="281" t="s">
        <v>8</v>
      </c>
      <c r="F13" s="281"/>
      <c r="G13" s="281"/>
      <c r="H13" s="281"/>
      <c r="I13" s="281"/>
      <c r="J13" s="281"/>
      <c r="K13" s="281"/>
      <c r="L13" s="281"/>
      <c r="M13" s="281"/>
      <c r="N13" s="281"/>
      <c r="O13" s="281"/>
      <c r="P13" s="281"/>
      <c r="Q13" s="281"/>
      <c r="R13" s="281"/>
      <c r="S13" s="281"/>
      <c r="T13" s="281"/>
      <c r="U13" s="281"/>
      <c r="V13" s="281"/>
      <c r="W13" s="281"/>
      <c r="X13" s="281"/>
      <c r="Y13" s="28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285" t="str">
        <f>'1. паспорт местоположение'!$A$15</f>
        <v xml:space="preserve">Строительство ВЛ,КЛ-04кВ ф.ул.Молодежная на КТП-1218 КЛ 0,03км  ВЛ  0,50 км </v>
      </c>
      <c r="F15" s="285"/>
      <c r="G15" s="285"/>
      <c r="H15" s="285"/>
      <c r="I15" s="285"/>
      <c r="J15" s="285"/>
      <c r="K15" s="285"/>
      <c r="L15" s="285"/>
      <c r="M15" s="285"/>
      <c r="N15" s="285"/>
      <c r="O15" s="285"/>
      <c r="P15" s="285"/>
      <c r="Q15" s="285"/>
      <c r="R15" s="285"/>
      <c r="S15" s="285"/>
      <c r="T15" s="285"/>
      <c r="U15" s="285"/>
      <c r="V15" s="285"/>
      <c r="W15" s="285"/>
      <c r="X15" s="285"/>
      <c r="Y15" s="285"/>
    </row>
    <row r="16" spans="1:27" s="2" customFormat="1" ht="15" customHeight="1" x14ac:dyDescent="0.2">
      <c r="E16" s="281" t="s">
        <v>7</v>
      </c>
      <c r="F16" s="281"/>
      <c r="G16" s="281"/>
      <c r="H16" s="281"/>
      <c r="I16" s="281"/>
      <c r="J16" s="281"/>
      <c r="K16" s="281"/>
      <c r="L16" s="281"/>
      <c r="M16" s="281"/>
      <c r="N16" s="281"/>
      <c r="O16" s="281"/>
      <c r="P16" s="281"/>
      <c r="Q16" s="281"/>
      <c r="R16" s="281"/>
      <c r="S16" s="281"/>
      <c r="T16" s="281"/>
      <c r="U16" s="281"/>
      <c r="V16" s="281"/>
      <c r="W16" s="281"/>
      <c r="X16" s="281"/>
      <c r="Y16" s="28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454</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39" customFormat="1" ht="21" customHeight="1" x14ac:dyDescent="0.25"/>
    <row r="21" spans="1:27" ht="15.75" customHeight="1" x14ac:dyDescent="0.25">
      <c r="A21" s="298" t="s">
        <v>6</v>
      </c>
      <c r="B21" s="294" t="s">
        <v>460</v>
      </c>
      <c r="C21" s="295"/>
      <c r="D21" s="294" t="s">
        <v>462</v>
      </c>
      <c r="E21" s="295"/>
      <c r="F21" s="304" t="s">
        <v>94</v>
      </c>
      <c r="G21" s="306"/>
      <c r="H21" s="306"/>
      <c r="I21" s="305"/>
      <c r="J21" s="298" t="s">
        <v>463</v>
      </c>
      <c r="K21" s="294" t="s">
        <v>464</v>
      </c>
      <c r="L21" s="295"/>
      <c r="M21" s="294" t="s">
        <v>465</v>
      </c>
      <c r="N21" s="295"/>
      <c r="O21" s="294" t="s">
        <v>453</v>
      </c>
      <c r="P21" s="295"/>
      <c r="Q21" s="294" t="s">
        <v>127</v>
      </c>
      <c r="R21" s="295"/>
      <c r="S21" s="298" t="s">
        <v>126</v>
      </c>
      <c r="T21" s="298" t="s">
        <v>466</v>
      </c>
      <c r="U21" s="298" t="s">
        <v>461</v>
      </c>
      <c r="V21" s="294" t="s">
        <v>125</v>
      </c>
      <c r="W21" s="295"/>
      <c r="X21" s="304" t="s">
        <v>117</v>
      </c>
      <c r="Y21" s="306"/>
      <c r="Z21" s="304" t="s">
        <v>116</v>
      </c>
      <c r="AA21" s="306"/>
    </row>
    <row r="22" spans="1:27" ht="216" customHeight="1" x14ac:dyDescent="0.25">
      <c r="A22" s="300"/>
      <c r="B22" s="296"/>
      <c r="C22" s="297"/>
      <c r="D22" s="296"/>
      <c r="E22" s="297"/>
      <c r="F22" s="304" t="s">
        <v>124</v>
      </c>
      <c r="G22" s="305"/>
      <c r="H22" s="304" t="s">
        <v>123</v>
      </c>
      <c r="I22" s="305"/>
      <c r="J22" s="299"/>
      <c r="K22" s="296"/>
      <c r="L22" s="297"/>
      <c r="M22" s="296"/>
      <c r="N22" s="297"/>
      <c r="O22" s="296"/>
      <c r="P22" s="297"/>
      <c r="Q22" s="296"/>
      <c r="R22" s="297"/>
      <c r="S22" s="299"/>
      <c r="T22" s="299"/>
      <c r="U22" s="299"/>
      <c r="V22" s="296"/>
      <c r="W22" s="297"/>
      <c r="X22" s="84" t="s">
        <v>115</v>
      </c>
      <c r="Y22" s="84" t="s">
        <v>451</v>
      </c>
      <c r="Z22" s="84" t="s">
        <v>114</v>
      </c>
      <c r="AA22" s="84" t="s">
        <v>113</v>
      </c>
    </row>
    <row r="23" spans="1:27" ht="60" customHeight="1" x14ac:dyDescent="0.25">
      <c r="A23" s="299"/>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280" t="str">
        <f>'1. паспорт местоположение'!$A$5</f>
        <v>Год раскрытия информации: 2021 год</v>
      </c>
      <c r="B5" s="280"/>
      <c r="C5" s="280"/>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284" t="s">
        <v>10</v>
      </c>
      <c r="B7" s="284"/>
      <c r="C7" s="284"/>
      <c r="D7" s="9"/>
      <c r="E7" s="9"/>
      <c r="F7" s="9"/>
      <c r="G7" s="9"/>
      <c r="H7" s="9"/>
      <c r="I7" s="9"/>
      <c r="J7" s="9"/>
      <c r="K7" s="9"/>
      <c r="L7" s="9"/>
      <c r="M7" s="9"/>
      <c r="N7" s="9"/>
      <c r="O7" s="9"/>
      <c r="P7" s="9"/>
      <c r="Q7" s="9"/>
      <c r="R7" s="9"/>
      <c r="S7" s="9"/>
      <c r="T7" s="9"/>
      <c r="U7" s="9"/>
    </row>
    <row r="8" spans="1:29" s="7" customFormat="1" ht="18.75" x14ac:dyDescent="0.2">
      <c r="A8" s="284"/>
      <c r="B8" s="284"/>
      <c r="C8" s="284"/>
      <c r="D8" s="10"/>
      <c r="E8" s="10"/>
      <c r="F8" s="10"/>
      <c r="G8" s="10"/>
      <c r="H8" s="9"/>
      <c r="I8" s="9"/>
      <c r="J8" s="9"/>
      <c r="K8" s="9"/>
      <c r="L8" s="9"/>
      <c r="M8" s="9"/>
      <c r="N8" s="9"/>
      <c r="O8" s="9"/>
      <c r="P8" s="9"/>
      <c r="Q8" s="9"/>
      <c r="R8" s="9"/>
      <c r="S8" s="9"/>
      <c r="T8" s="9"/>
      <c r="U8" s="9"/>
    </row>
    <row r="9" spans="1:29" s="7" customFormat="1" ht="18.75" x14ac:dyDescent="0.2">
      <c r="A9" s="285" t="str">
        <f>'1. паспорт местоположение'!A9:C9</f>
        <v xml:space="preserve">ГУП "Региональные электрические сети "РБ  </v>
      </c>
      <c r="B9" s="285"/>
      <c r="C9" s="285"/>
      <c r="D9" s="6"/>
      <c r="E9" s="6"/>
      <c r="F9" s="6"/>
      <c r="G9" s="6"/>
      <c r="H9" s="9"/>
      <c r="I9" s="9"/>
      <c r="J9" s="9"/>
      <c r="K9" s="9"/>
      <c r="L9" s="9"/>
      <c r="M9" s="9"/>
      <c r="N9" s="9"/>
      <c r="O9" s="9"/>
      <c r="P9" s="9"/>
      <c r="Q9" s="9"/>
      <c r="R9" s="9"/>
      <c r="S9" s="9"/>
      <c r="T9" s="9"/>
      <c r="U9" s="9"/>
    </row>
    <row r="10" spans="1:29" s="7" customFormat="1" ht="18.75" x14ac:dyDescent="0.2">
      <c r="A10" s="281" t="s">
        <v>9</v>
      </c>
      <c r="B10" s="281"/>
      <c r="C10" s="281"/>
      <c r="D10" s="4"/>
      <c r="E10" s="4"/>
      <c r="F10" s="4"/>
      <c r="G10" s="4"/>
      <c r="H10" s="9"/>
      <c r="I10" s="9"/>
      <c r="J10" s="9"/>
      <c r="K10" s="9"/>
      <c r="L10" s="9"/>
      <c r="M10" s="9"/>
      <c r="N10" s="9"/>
      <c r="O10" s="9"/>
      <c r="P10" s="9"/>
      <c r="Q10" s="9"/>
      <c r="R10" s="9"/>
      <c r="S10" s="9"/>
      <c r="T10" s="9"/>
      <c r="U10" s="9"/>
    </row>
    <row r="11" spans="1:29" s="7" customFormat="1" ht="18.75" x14ac:dyDescent="0.2">
      <c r="A11" s="284"/>
      <c r="B11" s="284"/>
      <c r="C11" s="284"/>
      <c r="D11" s="10"/>
      <c r="E11" s="10"/>
      <c r="F11" s="10"/>
      <c r="G11" s="10"/>
      <c r="H11" s="9"/>
      <c r="I11" s="9"/>
      <c r="J11" s="9"/>
      <c r="K11" s="9"/>
      <c r="L11" s="9"/>
      <c r="M11" s="9"/>
      <c r="N11" s="9"/>
      <c r="O11" s="9"/>
      <c r="P11" s="9"/>
      <c r="Q11" s="9"/>
      <c r="R11" s="9"/>
      <c r="S11" s="9"/>
      <c r="T11" s="9"/>
      <c r="U11" s="9"/>
    </row>
    <row r="12" spans="1:29" s="7" customFormat="1" ht="18.75" x14ac:dyDescent="0.2">
      <c r="A12" s="286" t="str">
        <f>'1. паспорт местоположение'!$A$12</f>
        <v>L_ 20220215</v>
      </c>
      <c r="B12" s="286"/>
      <c r="C12" s="286"/>
      <c r="D12" s="6"/>
      <c r="E12" s="6"/>
      <c r="F12" s="6"/>
      <c r="G12" s="6"/>
      <c r="H12" s="9"/>
      <c r="I12" s="9"/>
      <c r="J12" s="9"/>
      <c r="K12" s="9"/>
      <c r="L12" s="9"/>
      <c r="M12" s="9"/>
      <c r="N12" s="9"/>
      <c r="O12" s="9"/>
      <c r="P12" s="9"/>
      <c r="Q12" s="9"/>
      <c r="R12" s="9"/>
      <c r="S12" s="9"/>
      <c r="T12" s="9"/>
      <c r="U12" s="9"/>
    </row>
    <row r="13" spans="1:29" s="7" customFormat="1" ht="18.75" x14ac:dyDescent="0.2">
      <c r="A13" s="281" t="s">
        <v>8</v>
      </c>
      <c r="B13" s="281"/>
      <c r="C13" s="281"/>
      <c r="D13" s="4"/>
      <c r="E13" s="4"/>
      <c r="F13" s="4"/>
      <c r="G13" s="4"/>
      <c r="H13" s="9"/>
      <c r="I13" s="9"/>
      <c r="J13" s="9"/>
      <c r="K13" s="9"/>
      <c r="L13" s="9"/>
      <c r="M13" s="9"/>
      <c r="N13" s="9"/>
      <c r="O13" s="9"/>
      <c r="P13" s="9"/>
      <c r="Q13" s="9"/>
      <c r="R13" s="9"/>
      <c r="S13" s="9"/>
      <c r="T13" s="9"/>
      <c r="U13" s="9"/>
    </row>
    <row r="14" spans="1:29" s="7" customFormat="1" ht="15.75" customHeight="1" x14ac:dyDescent="0.2">
      <c r="A14" s="291"/>
      <c r="B14" s="291"/>
      <c r="C14" s="291"/>
      <c r="D14" s="3"/>
      <c r="E14" s="3"/>
      <c r="F14" s="3"/>
      <c r="G14" s="3"/>
      <c r="H14" s="3"/>
      <c r="I14" s="3"/>
      <c r="J14" s="3"/>
      <c r="K14" s="3"/>
      <c r="L14" s="3"/>
      <c r="M14" s="3"/>
      <c r="N14" s="3"/>
      <c r="O14" s="3"/>
      <c r="P14" s="3"/>
      <c r="Q14" s="3"/>
      <c r="R14" s="3"/>
      <c r="S14" s="3"/>
      <c r="T14" s="3"/>
      <c r="U14" s="3"/>
    </row>
    <row r="15" spans="1:29" s="2" customFormat="1" ht="15.75" x14ac:dyDescent="0.2">
      <c r="A15" s="285" t="str">
        <f>'1. паспорт местоположение'!$A$15</f>
        <v xml:space="preserve">Строительство ВЛ,КЛ-04кВ ф.ул.Молодежная на КТП-1218 КЛ 0,03км  ВЛ  0,50 км </v>
      </c>
      <c r="B15" s="285"/>
      <c r="C15" s="285"/>
      <c r="D15" s="6"/>
      <c r="E15" s="6"/>
      <c r="F15" s="6"/>
      <c r="G15" s="6"/>
      <c r="H15" s="6"/>
      <c r="I15" s="6"/>
      <c r="J15" s="6"/>
      <c r="K15" s="6"/>
      <c r="L15" s="6"/>
      <c r="M15" s="6"/>
      <c r="N15" s="6"/>
      <c r="O15" s="6"/>
      <c r="P15" s="6"/>
      <c r="Q15" s="6"/>
      <c r="R15" s="6"/>
      <c r="S15" s="6"/>
      <c r="T15" s="6"/>
      <c r="U15" s="6"/>
    </row>
    <row r="16" spans="1:29" s="2" customFormat="1" ht="15" customHeight="1" x14ac:dyDescent="0.2">
      <c r="A16" s="281" t="s">
        <v>7</v>
      </c>
      <c r="B16" s="281"/>
      <c r="C16" s="281"/>
      <c r="D16" s="4"/>
      <c r="E16" s="4"/>
      <c r="F16" s="4"/>
      <c r="G16" s="4"/>
      <c r="H16" s="4"/>
      <c r="I16" s="4"/>
      <c r="J16" s="4"/>
      <c r="K16" s="4"/>
      <c r="L16" s="4"/>
      <c r="M16" s="4"/>
      <c r="N16" s="4"/>
      <c r="O16" s="4"/>
      <c r="P16" s="4"/>
      <c r="Q16" s="4"/>
      <c r="R16" s="4"/>
      <c r="S16" s="4"/>
      <c r="T16" s="4"/>
      <c r="U16" s="4"/>
    </row>
    <row r="17" spans="1:21" s="2" customFormat="1" ht="15" customHeight="1" x14ac:dyDescent="0.2">
      <c r="A17" s="291"/>
      <c r="B17" s="291"/>
      <c r="C17" s="291"/>
      <c r="D17" s="3"/>
      <c r="E17" s="3"/>
      <c r="F17" s="3"/>
      <c r="G17" s="3"/>
      <c r="H17" s="3"/>
      <c r="I17" s="3"/>
      <c r="J17" s="3"/>
      <c r="K17" s="3"/>
      <c r="L17" s="3"/>
      <c r="M17" s="3"/>
      <c r="N17" s="3"/>
      <c r="O17" s="3"/>
      <c r="P17" s="3"/>
      <c r="Q17" s="3"/>
      <c r="R17" s="3"/>
    </row>
    <row r="18" spans="1:21" s="2" customFormat="1" ht="27.75" customHeight="1" x14ac:dyDescent="0.2">
      <c r="A18" s="282" t="s">
        <v>446</v>
      </c>
      <c r="B18" s="282"/>
      <c r="C18" s="28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 xml:space="preserve">Строительство ВЛ,КЛ-04кВ ф.ул.Молодежная на КТП-1218 КЛ 0,03км  ВЛ  0,50 км </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0.32100000000000001</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280" t="str">
        <f>'1. паспорт местоположение'!$A$5</f>
        <v>Год раскрытия информации: 2021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4" t="s">
        <v>10</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9"/>
      <c r="AB6" s="9"/>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9"/>
      <c r="AB7" s="9"/>
    </row>
    <row r="8" spans="1:28" ht="15.75" x14ac:dyDescent="0.25">
      <c r="A8" s="285" t="s">
        <v>495</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6"/>
      <c r="AB8" s="6"/>
    </row>
    <row r="9" spans="1:28" ht="15.75" x14ac:dyDescent="0.25">
      <c r="A9" s="281" t="s">
        <v>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4"/>
      <c r="AB9" s="4"/>
    </row>
    <row r="10" spans="1:28"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9"/>
      <c r="AB10" s="9"/>
    </row>
    <row r="11" spans="1:28" ht="15.75" x14ac:dyDescent="0.25">
      <c r="A11" s="286" t="str">
        <f>'1. паспорт местоположение'!$A$12</f>
        <v>L_ 20220215</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6"/>
      <c r="AB11" s="6"/>
    </row>
    <row r="12" spans="1:28" ht="15.75" x14ac:dyDescent="0.25">
      <c r="A12" s="281" t="s">
        <v>8</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4"/>
      <c r="AB12" s="4"/>
    </row>
    <row r="13" spans="1:28" ht="18.75" x14ac:dyDescent="0.2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8"/>
      <c r="AB13" s="8"/>
    </row>
    <row r="14" spans="1:28" ht="15.75" x14ac:dyDescent="0.25">
      <c r="A14" s="285" t="str">
        <f>'1. паспорт местоположение'!$A$15</f>
        <v xml:space="preserve">Строительство ВЛ,КЛ-04кВ ф.ул.Молодежная на КТП-1218 КЛ 0,03км  ВЛ  0,50 км </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6"/>
      <c r="AB14" s="6"/>
    </row>
    <row r="15" spans="1:28" ht="15.75"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4"/>
      <c r="AB15" s="4"/>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14"/>
      <c r="AB16" s="14"/>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14"/>
      <c r="AB17" s="14"/>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14"/>
      <c r="AB18" s="14"/>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14"/>
      <c r="AB19" s="14"/>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4"/>
      <c r="AB20" s="14"/>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4"/>
      <c r="AB21" s="14"/>
    </row>
    <row r="22" spans="1:28" x14ac:dyDescent="0.25">
      <c r="A22" s="309" t="s">
        <v>477</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25"/>
      <c r="AB22" s="125"/>
    </row>
    <row r="23" spans="1:28" ht="32.25" customHeight="1" x14ac:dyDescent="0.25">
      <c r="A23" s="311" t="s">
        <v>334</v>
      </c>
      <c r="B23" s="312"/>
      <c r="C23" s="312"/>
      <c r="D23" s="312"/>
      <c r="E23" s="312"/>
      <c r="F23" s="312"/>
      <c r="G23" s="312"/>
      <c r="H23" s="312"/>
      <c r="I23" s="312"/>
      <c r="J23" s="312"/>
      <c r="K23" s="312"/>
      <c r="L23" s="313"/>
      <c r="M23" s="310" t="s">
        <v>335</v>
      </c>
      <c r="N23" s="310"/>
      <c r="O23" s="310"/>
      <c r="P23" s="310"/>
      <c r="Q23" s="310"/>
      <c r="R23" s="310"/>
      <c r="S23" s="310"/>
      <c r="T23" s="310"/>
      <c r="U23" s="310"/>
      <c r="V23" s="310"/>
      <c r="W23" s="310"/>
      <c r="X23" s="310"/>
      <c r="Y23" s="310"/>
      <c r="Z23" s="310"/>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280" t="str">
        <f>'1. паспорт местоположение'!$A$5</f>
        <v>Год раскрытия информации: 2021 год</v>
      </c>
      <c r="B5" s="280"/>
      <c r="C5" s="280"/>
      <c r="D5" s="280"/>
      <c r="E5" s="280"/>
      <c r="F5" s="280"/>
      <c r="G5" s="280"/>
      <c r="H5" s="280"/>
      <c r="I5" s="280"/>
      <c r="J5" s="280"/>
      <c r="K5" s="280"/>
      <c r="L5" s="280"/>
      <c r="M5" s="280"/>
      <c r="N5" s="280"/>
      <c r="O5" s="280"/>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284" t="s">
        <v>10</v>
      </c>
      <c r="B7" s="284"/>
      <c r="C7" s="284"/>
      <c r="D7" s="284"/>
      <c r="E7" s="284"/>
      <c r="F7" s="284"/>
      <c r="G7" s="284"/>
      <c r="H7" s="284"/>
      <c r="I7" s="284"/>
      <c r="J7" s="284"/>
      <c r="K7" s="284"/>
      <c r="L7" s="284"/>
      <c r="M7" s="284"/>
      <c r="N7" s="284"/>
      <c r="O7" s="284"/>
      <c r="P7" s="9"/>
      <c r="Q7" s="9"/>
      <c r="R7" s="9"/>
      <c r="S7" s="9"/>
      <c r="T7" s="9"/>
      <c r="U7" s="9"/>
      <c r="V7" s="9"/>
      <c r="W7" s="9"/>
      <c r="X7" s="9"/>
      <c r="Y7" s="9"/>
      <c r="Z7" s="9"/>
    </row>
    <row r="8" spans="1:28" s="7" customFormat="1" ht="18.75" x14ac:dyDescent="0.2">
      <c r="A8" s="284"/>
      <c r="B8" s="284"/>
      <c r="C8" s="284"/>
      <c r="D8" s="284"/>
      <c r="E8" s="284"/>
      <c r="F8" s="284"/>
      <c r="G8" s="284"/>
      <c r="H8" s="284"/>
      <c r="I8" s="284"/>
      <c r="J8" s="284"/>
      <c r="K8" s="284"/>
      <c r="L8" s="284"/>
      <c r="M8" s="284"/>
      <c r="N8" s="284"/>
      <c r="O8" s="284"/>
      <c r="P8" s="9"/>
      <c r="Q8" s="9"/>
      <c r="R8" s="9"/>
      <c r="S8" s="9"/>
      <c r="T8" s="9"/>
      <c r="U8" s="9"/>
      <c r="V8" s="9"/>
      <c r="W8" s="9"/>
      <c r="X8" s="9"/>
      <c r="Y8" s="9"/>
      <c r="Z8" s="9"/>
    </row>
    <row r="9" spans="1:28" s="7" customFormat="1" ht="18.75" x14ac:dyDescent="0.2">
      <c r="A9" s="285" t="str">
        <f>'1. паспорт местоположение'!A9:C9</f>
        <v xml:space="preserve">ГУП "Региональные электрические сети "РБ  </v>
      </c>
      <c r="B9" s="285"/>
      <c r="C9" s="285"/>
      <c r="D9" s="285"/>
      <c r="E9" s="285"/>
      <c r="F9" s="285"/>
      <c r="G9" s="285"/>
      <c r="H9" s="285"/>
      <c r="I9" s="285"/>
      <c r="J9" s="285"/>
      <c r="K9" s="285"/>
      <c r="L9" s="285"/>
      <c r="M9" s="285"/>
      <c r="N9" s="285"/>
      <c r="O9" s="285"/>
      <c r="P9" s="9"/>
      <c r="Q9" s="9"/>
      <c r="R9" s="9"/>
      <c r="S9" s="9"/>
      <c r="T9" s="9"/>
      <c r="U9" s="9"/>
      <c r="V9" s="9"/>
      <c r="W9" s="9"/>
      <c r="X9" s="9"/>
      <c r="Y9" s="9"/>
      <c r="Z9" s="9"/>
    </row>
    <row r="10" spans="1:28" s="7" customFormat="1" ht="18.75" x14ac:dyDescent="0.2">
      <c r="A10" s="281" t="s">
        <v>9</v>
      </c>
      <c r="B10" s="281"/>
      <c r="C10" s="281"/>
      <c r="D10" s="281"/>
      <c r="E10" s="281"/>
      <c r="F10" s="281"/>
      <c r="G10" s="281"/>
      <c r="H10" s="281"/>
      <c r="I10" s="281"/>
      <c r="J10" s="281"/>
      <c r="K10" s="281"/>
      <c r="L10" s="281"/>
      <c r="M10" s="281"/>
      <c r="N10" s="281"/>
      <c r="O10" s="281"/>
      <c r="P10" s="9"/>
      <c r="Q10" s="9"/>
      <c r="R10" s="9"/>
      <c r="S10" s="9"/>
      <c r="T10" s="9"/>
      <c r="U10" s="9"/>
      <c r="V10" s="9"/>
      <c r="W10" s="9"/>
      <c r="X10" s="9"/>
      <c r="Y10" s="9"/>
      <c r="Z10" s="9"/>
    </row>
    <row r="11" spans="1:28" s="7" customFormat="1" ht="18.75" x14ac:dyDescent="0.2">
      <c r="A11" s="284"/>
      <c r="B11" s="284"/>
      <c r="C11" s="284"/>
      <c r="D11" s="284"/>
      <c r="E11" s="284"/>
      <c r="F11" s="284"/>
      <c r="G11" s="284"/>
      <c r="H11" s="284"/>
      <c r="I11" s="284"/>
      <c r="J11" s="284"/>
      <c r="K11" s="284"/>
      <c r="L11" s="284"/>
      <c r="M11" s="284"/>
      <c r="N11" s="284"/>
      <c r="O11" s="284"/>
      <c r="P11" s="9"/>
      <c r="Q11" s="9"/>
      <c r="R11" s="9"/>
      <c r="S11" s="9"/>
      <c r="T11" s="9"/>
      <c r="U11" s="9"/>
      <c r="V11" s="9"/>
      <c r="W11" s="9"/>
      <c r="X11" s="9"/>
      <c r="Y11" s="9"/>
      <c r="Z11" s="9"/>
    </row>
    <row r="12" spans="1:28" s="7" customFormat="1" ht="18.75" x14ac:dyDescent="0.2">
      <c r="A12" s="286" t="str">
        <f>'1. паспорт местоположение'!$A$12</f>
        <v>L_ 20220215</v>
      </c>
      <c r="B12" s="286"/>
      <c r="C12" s="286"/>
      <c r="D12" s="286"/>
      <c r="E12" s="286"/>
      <c r="F12" s="286"/>
      <c r="G12" s="286"/>
      <c r="H12" s="286"/>
      <c r="I12" s="286"/>
      <c r="J12" s="286"/>
      <c r="K12" s="286"/>
      <c r="L12" s="286"/>
      <c r="M12" s="286"/>
      <c r="N12" s="286"/>
      <c r="O12" s="286"/>
      <c r="P12" s="9"/>
      <c r="Q12" s="9"/>
      <c r="R12" s="9"/>
      <c r="S12" s="9"/>
      <c r="T12" s="9"/>
      <c r="U12" s="9"/>
      <c r="V12" s="9"/>
      <c r="W12" s="9"/>
      <c r="X12" s="9"/>
      <c r="Y12" s="9"/>
      <c r="Z12" s="9"/>
    </row>
    <row r="13" spans="1:28" s="7" customFormat="1" ht="18.75" x14ac:dyDescent="0.2">
      <c r="A13" s="281" t="s">
        <v>8</v>
      </c>
      <c r="B13" s="281"/>
      <c r="C13" s="281"/>
      <c r="D13" s="281"/>
      <c r="E13" s="281"/>
      <c r="F13" s="281"/>
      <c r="G13" s="281"/>
      <c r="H13" s="281"/>
      <c r="I13" s="281"/>
      <c r="J13" s="281"/>
      <c r="K13" s="281"/>
      <c r="L13" s="281"/>
      <c r="M13" s="281"/>
      <c r="N13" s="281"/>
      <c r="O13" s="281"/>
      <c r="P13" s="9"/>
      <c r="Q13" s="9"/>
      <c r="R13" s="9"/>
      <c r="S13" s="9"/>
      <c r="T13" s="9"/>
      <c r="U13" s="9"/>
      <c r="V13" s="9"/>
      <c r="W13" s="9"/>
      <c r="X13" s="9"/>
      <c r="Y13" s="9"/>
      <c r="Z13" s="9"/>
    </row>
    <row r="14" spans="1:28" s="7" customFormat="1" ht="15.75" customHeight="1" x14ac:dyDescent="0.2">
      <c r="A14" s="291"/>
      <c r="B14" s="291"/>
      <c r="C14" s="291"/>
      <c r="D14" s="291"/>
      <c r="E14" s="291"/>
      <c r="F14" s="291"/>
      <c r="G14" s="291"/>
      <c r="H14" s="291"/>
      <c r="I14" s="291"/>
      <c r="J14" s="291"/>
      <c r="K14" s="291"/>
      <c r="L14" s="291"/>
      <c r="M14" s="291"/>
      <c r="N14" s="291"/>
      <c r="O14" s="291"/>
      <c r="P14" s="3"/>
      <c r="Q14" s="3"/>
      <c r="R14" s="3"/>
      <c r="S14" s="3"/>
      <c r="T14" s="3"/>
      <c r="U14" s="3"/>
      <c r="V14" s="3"/>
      <c r="W14" s="3"/>
      <c r="X14" s="3"/>
      <c r="Y14" s="3"/>
      <c r="Z14" s="3"/>
    </row>
    <row r="15" spans="1:28" s="2" customFormat="1" ht="15.75" x14ac:dyDescent="0.2">
      <c r="A15" s="285" t="str">
        <f>'1. паспорт местоположение'!$A$15</f>
        <v xml:space="preserve">Строительство ВЛ,КЛ-04кВ ф.ул.Молодежная на КТП-1218 КЛ 0,03км  ВЛ  0,50 км </v>
      </c>
      <c r="B15" s="285"/>
      <c r="C15" s="285"/>
      <c r="D15" s="285"/>
      <c r="E15" s="285"/>
      <c r="F15" s="285"/>
      <c r="G15" s="285"/>
      <c r="H15" s="285"/>
      <c r="I15" s="285"/>
      <c r="J15" s="285"/>
      <c r="K15" s="285"/>
      <c r="L15" s="285"/>
      <c r="M15" s="285"/>
      <c r="N15" s="285"/>
      <c r="O15" s="285"/>
      <c r="P15" s="6"/>
      <c r="Q15" s="6"/>
      <c r="R15" s="6"/>
      <c r="S15" s="6"/>
      <c r="T15" s="6"/>
      <c r="U15" s="6"/>
      <c r="V15" s="6"/>
      <c r="W15" s="6"/>
      <c r="X15" s="6"/>
      <c r="Y15" s="6"/>
      <c r="Z15" s="6"/>
    </row>
    <row r="16" spans="1:28" s="2" customFormat="1" ht="15" customHeight="1" x14ac:dyDescent="0.2">
      <c r="A16" s="281" t="s">
        <v>7</v>
      </c>
      <c r="B16" s="281"/>
      <c r="C16" s="281"/>
      <c r="D16" s="281"/>
      <c r="E16" s="281"/>
      <c r="F16" s="281"/>
      <c r="G16" s="281"/>
      <c r="H16" s="281"/>
      <c r="I16" s="281"/>
      <c r="J16" s="281"/>
      <c r="K16" s="281"/>
      <c r="L16" s="281"/>
      <c r="M16" s="281"/>
      <c r="N16" s="281"/>
      <c r="O16" s="281"/>
      <c r="P16" s="4"/>
      <c r="Q16" s="4"/>
      <c r="R16" s="4"/>
      <c r="S16" s="4"/>
      <c r="T16" s="4"/>
      <c r="U16" s="4"/>
      <c r="V16" s="4"/>
      <c r="W16" s="4"/>
      <c r="X16" s="4"/>
      <c r="Y16" s="4"/>
      <c r="Z16" s="4"/>
    </row>
    <row r="17" spans="1:26" s="2" customFormat="1" ht="15" customHeight="1" x14ac:dyDescent="0.2">
      <c r="A17" s="291"/>
      <c r="B17" s="291"/>
      <c r="C17" s="291"/>
      <c r="D17" s="291"/>
      <c r="E17" s="291"/>
      <c r="F17" s="291"/>
      <c r="G17" s="291"/>
      <c r="H17" s="291"/>
      <c r="I17" s="291"/>
      <c r="J17" s="291"/>
      <c r="K17" s="291"/>
      <c r="L17" s="291"/>
      <c r="M17" s="291"/>
      <c r="N17" s="291"/>
      <c r="O17" s="291"/>
      <c r="P17" s="3"/>
      <c r="Q17" s="3"/>
      <c r="R17" s="3"/>
      <c r="S17" s="3"/>
      <c r="T17" s="3"/>
      <c r="U17" s="3"/>
      <c r="V17" s="3"/>
      <c r="W17" s="3"/>
    </row>
    <row r="18" spans="1:26" s="2" customFormat="1" ht="91.5" customHeight="1" x14ac:dyDescent="0.2">
      <c r="A18" s="314" t="s">
        <v>455</v>
      </c>
      <c r="B18" s="314"/>
      <c r="C18" s="314"/>
      <c r="D18" s="314"/>
      <c r="E18" s="314"/>
      <c r="F18" s="314"/>
      <c r="G18" s="314"/>
      <c r="H18" s="314"/>
      <c r="I18" s="314"/>
      <c r="J18" s="314"/>
      <c r="K18" s="314"/>
      <c r="L18" s="314"/>
      <c r="M18" s="314"/>
      <c r="N18" s="314"/>
      <c r="O18" s="314"/>
      <c r="P18" s="5"/>
      <c r="Q18" s="5"/>
      <c r="R18" s="5"/>
      <c r="S18" s="5"/>
      <c r="T18" s="5"/>
      <c r="U18" s="5"/>
      <c r="V18" s="5"/>
      <c r="W18" s="5"/>
      <c r="X18" s="5"/>
      <c r="Y18" s="5"/>
      <c r="Z18" s="5"/>
    </row>
    <row r="19" spans="1:26" s="2" customFormat="1" ht="78" customHeight="1" x14ac:dyDescent="0.2">
      <c r="A19" s="287" t="s">
        <v>6</v>
      </c>
      <c r="B19" s="287" t="s">
        <v>88</v>
      </c>
      <c r="C19" s="287" t="s">
        <v>87</v>
      </c>
      <c r="D19" s="287" t="s">
        <v>76</v>
      </c>
      <c r="E19" s="315" t="s">
        <v>86</v>
      </c>
      <c r="F19" s="316"/>
      <c r="G19" s="316"/>
      <c r="H19" s="316"/>
      <c r="I19" s="317"/>
      <c r="J19" s="287" t="s">
        <v>85</v>
      </c>
      <c r="K19" s="287"/>
      <c r="L19" s="287"/>
      <c r="M19" s="287"/>
      <c r="N19" s="287"/>
      <c r="O19" s="287"/>
      <c r="P19" s="3"/>
      <c r="Q19" s="3"/>
      <c r="R19" s="3"/>
      <c r="S19" s="3"/>
      <c r="T19" s="3"/>
      <c r="U19" s="3"/>
      <c r="V19" s="3"/>
      <c r="W19" s="3"/>
    </row>
    <row r="20" spans="1:26" s="2" customFormat="1" ht="51" customHeight="1" x14ac:dyDescent="0.2">
      <c r="A20" s="287"/>
      <c r="B20" s="287"/>
      <c r="C20" s="287"/>
      <c r="D20" s="28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25" workbookViewId="0">
      <selection activeCell="L34" sqref="L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18" t="s">
        <v>509</v>
      </c>
      <c r="B5" s="318"/>
      <c r="C5" s="318"/>
      <c r="D5" s="318"/>
      <c r="E5" s="318"/>
    </row>
    <row r="7" spans="1:5" x14ac:dyDescent="0.25">
      <c r="A7" s="318" t="s">
        <v>10</v>
      </c>
      <c r="B7" s="318"/>
      <c r="C7" s="318"/>
      <c r="D7" s="318"/>
      <c r="E7" s="318"/>
    </row>
    <row r="9" spans="1:5" x14ac:dyDescent="0.25">
      <c r="A9" s="318" t="s">
        <v>520</v>
      </c>
      <c r="B9" s="318"/>
      <c r="C9" s="318"/>
      <c r="D9" s="318"/>
      <c r="E9" s="318"/>
    </row>
    <row r="10" spans="1:5" x14ac:dyDescent="0.25">
      <c r="A10" s="325" t="s">
        <v>571</v>
      </c>
      <c r="B10" s="325"/>
      <c r="C10" s="325"/>
      <c r="D10" s="325"/>
      <c r="E10" s="325"/>
    </row>
    <row r="11" spans="1:5" x14ac:dyDescent="0.25">
      <c r="A11" s="228"/>
      <c r="B11" s="228"/>
      <c r="C11" s="228"/>
      <c r="D11" s="228"/>
      <c r="E11" s="228"/>
    </row>
    <row r="12" spans="1:5" x14ac:dyDescent="0.25">
      <c r="A12" s="318" t="s">
        <v>528</v>
      </c>
      <c r="B12" s="318"/>
      <c r="C12" s="318"/>
      <c r="D12" s="318"/>
      <c r="E12" s="318"/>
    </row>
    <row r="13" spans="1:5" x14ac:dyDescent="0.25">
      <c r="A13" s="325" t="s">
        <v>572</v>
      </c>
      <c r="B13" s="325"/>
      <c r="C13" s="325"/>
      <c r="D13" s="325"/>
      <c r="E13" s="325"/>
    </row>
    <row r="14" spans="1:5" x14ac:dyDescent="0.25">
      <c r="A14" s="228"/>
      <c r="B14" s="228"/>
      <c r="C14" s="228"/>
      <c r="D14" s="228"/>
      <c r="E14" s="228"/>
    </row>
    <row r="15" spans="1:5" x14ac:dyDescent="0.25">
      <c r="A15" s="318" t="s">
        <v>529</v>
      </c>
      <c r="B15" s="318"/>
      <c r="C15" s="318"/>
      <c r="D15" s="318"/>
      <c r="E15" s="318"/>
    </row>
    <row r="16" spans="1:5" x14ac:dyDescent="0.25">
      <c r="A16" s="319" t="s">
        <v>573</v>
      </c>
      <c r="B16" s="319"/>
      <c r="C16" s="319"/>
      <c r="D16" s="319"/>
      <c r="E16" s="319"/>
    </row>
    <row r="17" spans="1:12" x14ac:dyDescent="0.25">
      <c r="A17" s="229"/>
      <c r="B17" s="229"/>
      <c r="C17" s="229"/>
      <c r="D17" s="229"/>
      <c r="E17" s="229"/>
    </row>
    <row r="18" spans="1:12" x14ac:dyDescent="0.25">
      <c r="A18" s="229"/>
      <c r="B18" s="229"/>
      <c r="C18" s="229"/>
      <c r="D18" s="229"/>
      <c r="E18" s="229"/>
    </row>
    <row r="19" spans="1:12" x14ac:dyDescent="0.25">
      <c r="A19" s="230" t="s">
        <v>308</v>
      </c>
      <c r="B19" s="231" t="s">
        <v>1</v>
      </c>
      <c r="C19" s="232"/>
      <c r="D19" s="233"/>
      <c r="E19" s="233"/>
      <c r="F19" s="233"/>
      <c r="G19" s="233"/>
      <c r="H19" s="234"/>
      <c r="I19" s="235"/>
      <c r="J19" s="235"/>
      <c r="K19" s="235"/>
      <c r="L19" s="235"/>
    </row>
    <row r="20" spans="1:12" ht="21" customHeight="1" x14ac:dyDescent="0.25">
      <c r="A20" s="236" t="s">
        <v>574</v>
      </c>
      <c r="B20" s="237">
        <v>0.32100000000000001</v>
      </c>
      <c r="C20" s="238"/>
      <c r="D20" s="238"/>
      <c r="E20" s="238"/>
      <c r="F20" s="238"/>
      <c r="G20" s="238"/>
      <c r="H20" s="238"/>
      <c r="I20" s="238"/>
      <c r="J20" s="238"/>
      <c r="K20" s="238"/>
      <c r="L20" s="238"/>
    </row>
    <row r="21" spans="1:12" ht="21.75" customHeight="1" x14ac:dyDescent="0.25">
      <c r="A21" s="236" t="s">
        <v>575</v>
      </c>
      <c r="B21" s="237">
        <v>9.3200000000000002E-3</v>
      </c>
      <c r="C21" s="238"/>
      <c r="D21" s="238"/>
      <c r="E21" s="238"/>
      <c r="F21" s="238"/>
      <c r="G21" s="238"/>
      <c r="H21" s="238"/>
      <c r="I21" s="238"/>
      <c r="J21" s="238"/>
      <c r="K21" s="238"/>
      <c r="L21" s="238"/>
    </row>
    <row r="22" spans="1:12" ht="19.5" customHeight="1" x14ac:dyDescent="0.25">
      <c r="A22" s="236" t="s">
        <v>576</v>
      </c>
      <c r="B22" s="237">
        <v>0.04</v>
      </c>
      <c r="C22" s="238"/>
      <c r="D22" s="238"/>
      <c r="E22" s="238"/>
      <c r="F22" s="238"/>
      <c r="G22" s="238"/>
      <c r="H22" s="238"/>
      <c r="I22" s="238"/>
      <c r="J22" s="238"/>
      <c r="K22" s="238"/>
      <c r="L22" s="238"/>
    </row>
    <row r="23" spans="1:12" ht="21" customHeight="1" x14ac:dyDescent="0.25">
      <c r="A23" s="236" t="s">
        <v>307</v>
      </c>
      <c r="B23" s="239">
        <v>5</v>
      </c>
      <c r="C23" s="238"/>
      <c r="D23" s="238"/>
      <c r="E23" s="238"/>
      <c r="F23" s="238"/>
      <c r="G23" s="238"/>
      <c r="H23" s="238"/>
      <c r="I23" s="238"/>
      <c r="J23" s="238"/>
      <c r="K23" s="238"/>
      <c r="L23" s="238"/>
    </row>
    <row r="24" spans="1:12" ht="22.5" customHeight="1" x14ac:dyDescent="0.25">
      <c r="A24" s="236" t="s">
        <v>577</v>
      </c>
      <c r="B24" s="237"/>
      <c r="C24" s="238"/>
      <c r="D24" s="238"/>
      <c r="E24" s="238"/>
      <c r="F24" s="238"/>
      <c r="G24" s="238"/>
      <c r="H24" s="238"/>
      <c r="I24" s="238"/>
      <c r="J24" s="238"/>
      <c r="K24" s="238"/>
      <c r="L24" s="238"/>
    </row>
    <row r="25" spans="1:12" ht="21" customHeight="1" x14ac:dyDescent="0.25">
      <c r="A25" s="236" t="s">
        <v>306</v>
      </c>
      <c r="B25" s="240">
        <v>1</v>
      </c>
      <c r="C25" s="238"/>
      <c r="D25" s="238"/>
      <c r="E25" s="238"/>
      <c r="F25" s="238"/>
      <c r="G25" s="238"/>
      <c r="H25" s="238"/>
      <c r="I25" s="238"/>
      <c r="J25" s="238"/>
      <c r="K25" s="238"/>
      <c r="L25" s="238"/>
    </row>
    <row r="26" spans="1:12" ht="22.5" customHeight="1" x14ac:dyDescent="0.25">
      <c r="A26" s="236" t="s">
        <v>305</v>
      </c>
      <c r="B26" s="241">
        <v>0.03</v>
      </c>
      <c r="C26" s="238"/>
      <c r="D26" s="238"/>
      <c r="E26" s="238"/>
      <c r="F26" s="238"/>
      <c r="G26" s="238"/>
      <c r="H26" s="238"/>
      <c r="I26" s="238"/>
      <c r="J26" s="238"/>
      <c r="K26" s="238"/>
      <c r="L26" s="238"/>
    </row>
    <row r="27" spans="1:12" x14ac:dyDescent="0.25">
      <c r="A27" s="242"/>
      <c r="B27" s="243"/>
      <c r="C27" s="244"/>
      <c r="D27" s="244"/>
      <c r="E27" s="244"/>
      <c r="F27" s="244"/>
      <c r="G27" s="244"/>
      <c r="H27" s="244"/>
      <c r="I27" s="244"/>
      <c r="J27" s="244"/>
      <c r="K27" s="244"/>
      <c r="L27" s="244"/>
    </row>
    <row r="28" spans="1:12" x14ac:dyDescent="0.25">
      <c r="A28" s="245" t="s">
        <v>578</v>
      </c>
      <c r="B28" s="246"/>
      <c r="C28" s="246">
        <v>2022</v>
      </c>
      <c r="D28" s="246">
        <v>2023</v>
      </c>
      <c r="E28" s="246">
        <v>2024</v>
      </c>
      <c r="F28" s="246">
        <v>2025</v>
      </c>
      <c r="G28" s="246">
        <v>2026</v>
      </c>
      <c r="H28" s="246">
        <v>2027</v>
      </c>
      <c r="I28" s="246">
        <v>2028</v>
      </c>
      <c r="J28" s="246">
        <v>2029</v>
      </c>
      <c r="K28" s="246">
        <v>2030</v>
      </c>
      <c r="L28" s="246">
        <v>2031</v>
      </c>
    </row>
    <row r="29" spans="1:12" x14ac:dyDescent="0.25">
      <c r="A29" s="236" t="s">
        <v>304</v>
      </c>
      <c r="B29" s="247"/>
      <c r="C29" s="237">
        <v>1</v>
      </c>
      <c r="D29" s="237">
        <v>1.0349999999999999</v>
      </c>
      <c r="E29" s="237">
        <v>1.034</v>
      </c>
      <c r="F29" s="237">
        <v>1.04</v>
      </c>
      <c r="G29" s="237">
        <v>1.04</v>
      </c>
      <c r="H29" s="237">
        <v>1.04</v>
      </c>
      <c r="I29" s="237">
        <v>1.04</v>
      </c>
      <c r="J29" s="237">
        <v>1.04</v>
      </c>
      <c r="K29" s="237">
        <v>1.04</v>
      </c>
      <c r="L29" s="237">
        <v>1.04</v>
      </c>
    </row>
    <row r="30" spans="1:12" ht="24.75" customHeight="1" x14ac:dyDescent="0.25">
      <c r="A30" s="236" t="s">
        <v>303</v>
      </c>
      <c r="B30" s="247"/>
      <c r="C30" s="237">
        <f>C29</f>
        <v>1</v>
      </c>
      <c r="D30" s="237">
        <f>D29</f>
        <v>1.0349999999999999</v>
      </c>
      <c r="E30" s="237">
        <f>D30*E29</f>
        <v>1.07019</v>
      </c>
      <c r="F30" s="237">
        <f>E30*F29</f>
        <v>1.1129975999999999</v>
      </c>
      <c r="G30" s="237">
        <f t="shared" ref="G30:K30" si="0">F30*G29</f>
        <v>1.1575175039999999</v>
      </c>
      <c r="H30" s="237">
        <f t="shared" si="0"/>
        <v>1.2038182041599998</v>
      </c>
      <c r="I30" s="237">
        <f t="shared" si="0"/>
        <v>1.2519709323263999</v>
      </c>
      <c r="J30" s="237">
        <f t="shared" si="0"/>
        <v>1.302049769619456</v>
      </c>
      <c r="K30" s="237">
        <f t="shared" si="0"/>
        <v>1.3541317604042342</v>
      </c>
      <c r="L30" s="237">
        <f>K30*L29</f>
        <v>1.4082970308204037</v>
      </c>
    </row>
    <row r="31" spans="1:12" x14ac:dyDescent="0.25">
      <c r="A31" s="242"/>
      <c r="B31" s="248"/>
      <c r="C31" s="244"/>
      <c r="D31" s="249"/>
      <c r="E31" s="249"/>
      <c r="F31" s="250"/>
      <c r="G31" s="235"/>
      <c r="H31" s="235"/>
      <c r="I31" s="235"/>
      <c r="J31" s="235"/>
      <c r="K31" s="235"/>
      <c r="L31" s="235"/>
    </row>
    <row r="32" spans="1:12" x14ac:dyDescent="0.25">
      <c r="A32" s="251" t="s">
        <v>579</v>
      </c>
      <c r="B32" s="252" t="s">
        <v>580</v>
      </c>
      <c r="C32" s="252">
        <f t="shared" ref="C32:L32" si="1">C28</f>
        <v>2022</v>
      </c>
      <c r="D32" s="252">
        <f t="shared" si="1"/>
        <v>2023</v>
      </c>
      <c r="E32" s="246">
        <f t="shared" si="1"/>
        <v>2024</v>
      </c>
      <c r="F32" s="246">
        <f t="shared" si="1"/>
        <v>2025</v>
      </c>
      <c r="G32" s="246">
        <f t="shared" si="1"/>
        <v>2026</v>
      </c>
      <c r="H32" s="246">
        <f t="shared" si="1"/>
        <v>2027</v>
      </c>
      <c r="I32" s="246">
        <f t="shared" si="1"/>
        <v>2028</v>
      </c>
      <c r="J32" s="246">
        <f t="shared" si="1"/>
        <v>2029</v>
      </c>
      <c r="K32" s="246">
        <f t="shared" si="1"/>
        <v>2030</v>
      </c>
      <c r="L32" s="246">
        <f t="shared" si="1"/>
        <v>2031</v>
      </c>
    </row>
    <row r="33" spans="1:12" x14ac:dyDescent="0.25">
      <c r="A33" s="253" t="s">
        <v>581</v>
      </c>
      <c r="B33" s="254" t="s">
        <v>582</v>
      </c>
      <c r="C33" s="255">
        <f>B20*0.14</f>
        <v>4.4940000000000008E-2</v>
      </c>
      <c r="D33" s="256">
        <f>C33*D30</f>
        <v>4.6512900000000003E-2</v>
      </c>
      <c r="E33" s="256">
        <f>C33*E30</f>
        <v>4.8094338600000008E-2</v>
      </c>
      <c r="F33" s="256">
        <f>C33*F30</f>
        <v>5.0018112144000003E-2</v>
      </c>
      <c r="G33" s="256">
        <f>C33*G30</f>
        <v>5.201883662976E-2</v>
      </c>
      <c r="H33" s="256">
        <f>C33*H30</f>
        <v>5.4099590094950405E-2</v>
      </c>
      <c r="I33" s="256">
        <f>C33*I30</f>
        <v>5.6263573698748418E-2</v>
      </c>
      <c r="J33" s="256">
        <f>C33*J30</f>
        <v>5.8514116646698359E-2</v>
      </c>
      <c r="K33" s="256">
        <f>C33*K30</f>
        <v>6.0854681312566293E-2</v>
      </c>
      <c r="L33" s="256">
        <f>C33*L30</f>
        <v>6.3288868565068948E-2</v>
      </c>
    </row>
    <row r="34" spans="1:12" ht="18.75" customHeight="1" x14ac:dyDescent="0.25">
      <c r="A34" s="257" t="s">
        <v>583</v>
      </c>
      <c r="B34" s="254" t="s">
        <v>582</v>
      </c>
      <c r="C34" s="258">
        <f>SUM(C35:C37)</f>
        <v>9.3200000000000002E-3</v>
      </c>
      <c r="D34" s="258">
        <f t="shared" ref="D34:L34" si="2">SUM(D35:D37)</f>
        <v>9.6461999999999989E-3</v>
      </c>
      <c r="E34" s="258">
        <f t="shared" si="2"/>
        <v>9.9741707999999995E-3</v>
      </c>
      <c r="F34" s="258">
        <f t="shared" si="2"/>
        <v>1.0373137632E-2</v>
      </c>
      <c r="G34" s="258">
        <f t="shared" si="2"/>
        <v>5.7088763297279993E-2</v>
      </c>
      <c r="H34" s="258">
        <f t="shared" si="2"/>
        <v>1.1219585662771198E-2</v>
      </c>
      <c r="I34" s="258">
        <f t="shared" si="2"/>
        <v>1.1668369089282047E-2</v>
      </c>
      <c r="J34" s="258">
        <f t="shared" si="2"/>
        <v>1.2135103852853329E-2</v>
      </c>
      <c r="K34" s="258">
        <f t="shared" si="2"/>
        <v>1.2620508006967464E-2</v>
      </c>
      <c r="L34" s="258">
        <f t="shared" si="2"/>
        <v>6.9457209560062308E-2</v>
      </c>
    </row>
    <row r="35" spans="1:12" ht="21.75" customHeight="1" x14ac:dyDescent="0.25">
      <c r="A35" s="236" t="s">
        <v>584</v>
      </c>
      <c r="B35" s="254" t="s">
        <v>582</v>
      </c>
      <c r="C35" s="237">
        <f>B21</f>
        <v>9.3200000000000002E-3</v>
      </c>
      <c r="D35" s="237">
        <f>C35*D30</f>
        <v>9.6461999999999989E-3</v>
      </c>
      <c r="E35" s="237">
        <f>0.00932*E30</f>
        <v>9.9741707999999995E-3</v>
      </c>
      <c r="F35" s="237">
        <f t="shared" ref="F35:L35" si="3">0.00932*F30</f>
        <v>1.0373137632E-2</v>
      </c>
      <c r="G35" s="237">
        <f t="shared" si="3"/>
        <v>1.0788063137279999E-2</v>
      </c>
      <c r="H35" s="237">
        <f t="shared" si="3"/>
        <v>1.1219585662771198E-2</v>
      </c>
      <c r="I35" s="237">
        <f t="shared" si="3"/>
        <v>1.1668369089282047E-2</v>
      </c>
      <c r="J35" s="237">
        <f t="shared" si="3"/>
        <v>1.2135103852853329E-2</v>
      </c>
      <c r="K35" s="237">
        <f t="shared" si="3"/>
        <v>1.2620508006967464E-2</v>
      </c>
      <c r="L35" s="237">
        <f t="shared" si="3"/>
        <v>1.3125328327246163E-2</v>
      </c>
    </row>
    <row r="36" spans="1:12" ht="19.5" customHeight="1" x14ac:dyDescent="0.25">
      <c r="A36" s="236" t="s">
        <v>585</v>
      </c>
      <c r="B36" s="254" t="s">
        <v>582</v>
      </c>
      <c r="C36" s="237"/>
      <c r="D36" s="237"/>
      <c r="E36" s="237"/>
      <c r="F36" s="237"/>
      <c r="G36" s="237">
        <f>'[2]5. анализ эконом эфф'!$AK$29*G30</f>
        <v>4.6300700159999993E-2</v>
      </c>
      <c r="H36" s="237"/>
      <c r="I36" s="237"/>
      <c r="J36" s="237"/>
      <c r="K36" s="237"/>
      <c r="L36" s="237">
        <f>B22*L30</f>
        <v>5.6331881232816149E-2</v>
      </c>
    </row>
    <row r="37" spans="1:12" x14ac:dyDescent="0.25">
      <c r="A37" s="236" t="s">
        <v>586</v>
      </c>
      <c r="B37" s="254" t="s">
        <v>582</v>
      </c>
      <c r="C37" s="237">
        <f>B24</f>
        <v>0</v>
      </c>
      <c r="D37" s="237">
        <f>C37*D30</f>
        <v>0</v>
      </c>
      <c r="E37" s="237">
        <f t="shared" ref="E37:L37" si="4">D37*E30</f>
        <v>0</v>
      </c>
      <c r="F37" s="237">
        <f t="shared" si="4"/>
        <v>0</v>
      </c>
      <c r="G37" s="237">
        <f t="shared" si="4"/>
        <v>0</v>
      </c>
      <c r="H37" s="237">
        <f t="shared" si="4"/>
        <v>0</v>
      </c>
      <c r="I37" s="237">
        <f t="shared" si="4"/>
        <v>0</v>
      </c>
      <c r="J37" s="237">
        <f t="shared" si="4"/>
        <v>0</v>
      </c>
      <c r="K37" s="237">
        <f t="shared" si="4"/>
        <v>0</v>
      </c>
      <c r="L37" s="237">
        <f t="shared" si="4"/>
        <v>0</v>
      </c>
    </row>
    <row r="38" spans="1:12" ht="24.75" customHeight="1" x14ac:dyDescent="0.25">
      <c r="A38" s="259" t="s">
        <v>302</v>
      </c>
      <c r="B38" s="254" t="s">
        <v>582</v>
      </c>
      <c r="C38" s="260">
        <f>C33-C34</f>
        <v>3.5620000000000006E-2</v>
      </c>
      <c r="D38" s="258">
        <f t="shared" ref="D38:L38" si="5">D33-D34</f>
        <v>3.6866700000000002E-2</v>
      </c>
      <c r="E38" s="258">
        <f t="shared" si="5"/>
        <v>3.8120167800000007E-2</v>
      </c>
      <c r="F38" s="258">
        <f t="shared" si="5"/>
        <v>3.9644974512000004E-2</v>
      </c>
      <c r="G38" s="258">
        <f t="shared" si="5"/>
        <v>-5.069926667519993E-3</v>
      </c>
      <c r="H38" s="258">
        <f t="shared" si="5"/>
        <v>4.2880004432179208E-2</v>
      </c>
      <c r="I38" s="258">
        <f t="shared" si="5"/>
        <v>4.4595204609466373E-2</v>
      </c>
      <c r="J38" s="258">
        <f t="shared" si="5"/>
        <v>4.6379012793845029E-2</v>
      </c>
      <c r="K38" s="258">
        <f t="shared" si="5"/>
        <v>4.8234173305598829E-2</v>
      </c>
      <c r="L38" s="258">
        <f t="shared" si="5"/>
        <v>-6.1683409949933599E-3</v>
      </c>
    </row>
    <row r="39" spans="1:12" x14ac:dyDescent="0.25">
      <c r="A39" s="261"/>
      <c r="B39" s="262"/>
      <c r="C39" s="263"/>
      <c r="D39" s="264"/>
      <c r="E39" s="264"/>
      <c r="F39" s="265"/>
      <c r="G39" s="235"/>
      <c r="H39" s="235"/>
      <c r="I39" s="235"/>
      <c r="J39" s="235"/>
      <c r="K39" s="235"/>
      <c r="L39" s="235"/>
    </row>
    <row r="40" spans="1:12" x14ac:dyDescent="0.25">
      <c r="A40" s="320" t="s">
        <v>587</v>
      </c>
      <c r="B40" s="322" t="s">
        <v>580</v>
      </c>
      <c r="C40" s="324" t="s">
        <v>588</v>
      </c>
      <c r="D40" s="324"/>
      <c r="E40" s="324"/>
      <c r="F40" s="324"/>
      <c r="G40" s="324"/>
      <c r="H40" s="324"/>
      <c r="I40" s="324"/>
      <c r="J40" s="324"/>
      <c r="K40" s="324"/>
      <c r="L40" s="324"/>
    </row>
    <row r="41" spans="1:12" x14ac:dyDescent="0.25">
      <c r="A41" s="321"/>
      <c r="B41" s="323"/>
      <c r="C41" s="246">
        <v>1</v>
      </c>
      <c r="D41" s="246">
        <v>2</v>
      </c>
      <c r="E41" s="246">
        <v>3</v>
      </c>
      <c r="F41" s="246">
        <v>4</v>
      </c>
      <c r="G41" s="246">
        <v>5</v>
      </c>
      <c r="H41" s="246">
        <v>6</v>
      </c>
      <c r="I41" s="246">
        <v>7</v>
      </c>
      <c r="J41" s="246">
        <v>8</v>
      </c>
      <c r="K41" s="246">
        <v>9</v>
      </c>
      <c r="L41" s="246">
        <v>10</v>
      </c>
    </row>
    <row r="42" spans="1:12" ht="26.25" customHeight="1" x14ac:dyDescent="0.25">
      <c r="A42" s="257" t="s">
        <v>302</v>
      </c>
      <c r="B42" s="266" t="s">
        <v>582</v>
      </c>
      <c r="C42" s="237">
        <f>C38</f>
        <v>3.5620000000000006E-2</v>
      </c>
      <c r="D42" s="237">
        <f t="shared" ref="D42:L42" si="6">D38</f>
        <v>3.6866700000000002E-2</v>
      </c>
      <c r="E42" s="237">
        <f t="shared" si="6"/>
        <v>3.8120167800000007E-2</v>
      </c>
      <c r="F42" s="237">
        <f t="shared" si="6"/>
        <v>3.9644974512000004E-2</v>
      </c>
      <c r="G42" s="237">
        <f t="shared" si="6"/>
        <v>-5.069926667519993E-3</v>
      </c>
      <c r="H42" s="237">
        <f t="shared" si="6"/>
        <v>4.2880004432179208E-2</v>
      </c>
      <c r="I42" s="237">
        <f t="shared" si="6"/>
        <v>4.4595204609466373E-2</v>
      </c>
      <c r="J42" s="237">
        <f t="shared" si="6"/>
        <v>4.6379012793845029E-2</v>
      </c>
      <c r="K42" s="237">
        <f t="shared" si="6"/>
        <v>4.8234173305598829E-2</v>
      </c>
      <c r="L42" s="237">
        <f t="shared" si="6"/>
        <v>-6.1683409949933599E-3</v>
      </c>
    </row>
    <row r="43" spans="1:12" ht="24.75" customHeight="1" x14ac:dyDescent="0.25">
      <c r="A43" s="257" t="s">
        <v>589</v>
      </c>
      <c r="B43" s="239" t="s">
        <v>582</v>
      </c>
      <c r="C43" s="267">
        <f>-B20</f>
        <v>-0.32100000000000001</v>
      </c>
      <c r="D43" s="267">
        <f>-'[3]1. сводные данные'!L37</f>
        <v>0</v>
      </c>
      <c r="E43" s="237"/>
      <c r="F43" s="268"/>
      <c r="G43" s="269"/>
      <c r="H43" s="269"/>
      <c r="I43" s="269"/>
      <c r="J43" s="269"/>
      <c r="K43" s="269"/>
      <c r="L43" s="269"/>
    </row>
    <row r="44" spans="1:12" ht="21" customHeight="1" x14ac:dyDescent="0.25">
      <c r="A44" s="257" t="s">
        <v>590</v>
      </c>
      <c r="B44" s="239" t="s">
        <v>582</v>
      </c>
      <c r="C44" s="237">
        <f>SUM(C42:C43)</f>
        <v>-0.28538000000000002</v>
      </c>
      <c r="D44" s="237">
        <f t="shared" ref="D44:L44" si="7">SUM(D42:D43)</f>
        <v>3.6866700000000002E-2</v>
      </c>
      <c r="E44" s="237">
        <f>SUM(E42:E43)</f>
        <v>3.8120167800000007E-2</v>
      </c>
      <c r="F44" s="237">
        <f t="shared" si="7"/>
        <v>3.9644974512000004E-2</v>
      </c>
      <c r="G44" s="237">
        <f t="shared" si="7"/>
        <v>-5.069926667519993E-3</v>
      </c>
      <c r="H44" s="237">
        <f t="shared" si="7"/>
        <v>4.2880004432179208E-2</v>
      </c>
      <c r="I44" s="237">
        <f t="shared" si="7"/>
        <v>4.4595204609466373E-2</v>
      </c>
      <c r="J44" s="237">
        <f t="shared" si="7"/>
        <v>4.6379012793845029E-2</v>
      </c>
      <c r="K44" s="237">
        <f t="shared" si="7"/>
        <v>4.8234173305598829E-2</v>
      </c>
      <c r="L44" s="237">
        <f t="shared" si="7"/>
        <v>-6.1683409949933599E-3</v>
      </c>
    </row>
    <row r="45" spans="1:12" ht="27.75" customHeight="1" x14ac:dyDescent="0.25">
      <c r="A45" s="257" t="s">
        <v>591</v>
      </c>
      <c r="B45" s="239" t="s">
        <v>582</v>
      </c>
      <c r="C45" s="237">
        <f>C44</f>
        <v>-0.28538000000000002</v>
      </c>
      <c r="D45" s="237">
        <f>C45+D44</f>
        <v>-0.24851330000000002</v>
      </c>
      <c r="E45" s="237">
        <f>D45+E44</f>
        <v>-0.2103931322</v>
      </c>
      <c r="F45" s="237">
        <f t="shared" ref="F45:K45" si="8">E45+F44</f>
        <v>-0.170748157688</v>
      </c>
      <c r="G45" s="237">
        <f t="shared" si="8"/>
        <v>-0.17581808435551999</v>
      </c>
      <c r="H45" s="237">
        <f>G45+H44</f>
        <v>-0.13293807992334078</v>
      </c>
      <c r="I45" s="237">
        <f t="shared" si="8"/>
        <v>-8.8342875313874414E-2</v>
      </c>
      <c r="J45" s="237">
        <f t="shared" si="8"/>
        <v>-4.1963862520029385E-2</v>
      </c>
      <c r="K45" s="237">
        <f t="shared" si="8"/>
        <v>6.270310785569444E-3</v>
      </c>
      <c r="L45" s="237">
        <f>K45+L44</f>
        <v>1.0196979057608413E-4</v>
      </c>
    </row>
    <row r="46" spans="1:12" ht="24" customHeight="1" x14ac:dyDescent="0.25">
      <c r="A46" s="236" t="s">
        <v>301</v>
      </c>
      <c r="B46" s="237"/>
      <c r="C46" s="237">
        <f>1/(1+$C$36)^(C41-1)</f>
        <v>1</v>
      </c>
      <c r="D46" s="237">
        <v>0.970873786407767</v>
      </c>
      <c r="E46" s="237">
        <v>0.94259590913375435</v>
      </c>
      <c r="F46" s="237">
        <v>0.91514165935315961</v>
      </c>
      <c r="G46" s="237">
        <v>0.888487047915689</v>
      </c>
      <c r="H46" s="237">
        <v>0.86260878438416411</v>
      </c>
      <c r="I46" s="237">
        <v>0.83748425668365445</v>
      </c>
      <c r="J46" s="237">
        <v>0.81309151134335378</v>
      </c>
      <c r="K46" s="237">
        <v>0.78940923431393573</v>
      </c>
      <c r="L46" s="237">
        <v>0.76641673234362695</v>
      </c>
    </row>
    <row r="47" spans="1:12" ht="22.5" customHeight="1" x14ac:dyDescent="0.25">
      <c r="A47" s="257" t="s">
        <v>592</v>
      </c>
      <c r="B47" s="239" t="s">
        <v>582</v>
      </c>
      <c r="C47" s="237">
        <f>C44*C46</f>
        <v>-0.28538000000000002</v>
      </c>
      <c r="D47" s="237">
        <f>D44*D46</f>
        <v>3.5792912621359224E-2</v>
      </c>
      <c r="E47" s="237">
        <f t="shared" ref="E47:L47" si="9">E44*E46</f>
        <v>3.5931914223772274E-2</v>
      </c>
      <c r="F47" s="237">
        <f t="shared" si="9"/>
        <v>3.6280767759925406E-2</v>
      </c>
      <c r="G47" s="237">
        <f t="shared" si="9"/>
        <v>-4.5045641779738656E-3</v>
      </c>
      <c r="H47" s="237">
        <f t="shared" si="9"/>
        <v>3.6988668497629676E-2</v>
      </c>
      <c r="I47" s="237">
        <f t="shared" si="9"/>
        <v>3.7347781784014426E-2</v>
      </c>
      <c r="J47" s="237">
        <f t="shared" si="9"/>
        <v>3.7710381607160198E-2</v>
      </c>
      <c r="K47" s="237">
        <f t="shared" si="9"/>
        <v>3.8076501816938453E-2</v>
      </c>
      <c r="L47" s="237">
        <f t="shared" si="9"/>
        <v>-4.7275197493640477E-3</v>
      </c>
    </row>
    <row r="48" spans="1:12" ht="24.75" customHeight="1" x14ac:dyDescent="0.25">
      <c r="A48" s="257" t="s">
        <v>593</v>
      </c>
      <c r="B48" s="239" t="s">
        <v>582</v>
      </c>
      <c r="C48" s="237">
        <f>C46*C45</f>
        <v>-0.28538000000000002</v>
      </c>
      <c r="D48" s="237">
        <f>D46*D45</f>
        <v>-0.24127504854368934</v>
      </c>
      <c r="E48" s="237">
        <f t="shared" ref="E48:L48" si="10">E46*E45</f>
        <v>-0.19831570572155716</v>
      </c>
      <c r="F48" s="237">
        <f t="shared" si="10"/>
        <v>-0.15625875235809128</v>
      </c>
      <c r="G48" s="237">
        <f t="shared" si="10"/>
        <v>-0.15621209073922754</v>
      </c>
      <c r="H48" s="237">
        <f t="shared" si="10"/>
        <v>-0.11467355552103785</v>
      </c>
      <c r="I48" s="237">
        <f t="shared" si="10"/>
        <v>-7.3985767265536878E-2</v>
      </c>
      <c r="J48" s="237">
        <f t="shared" si="10"/>
        <v>-3.412046039821541E-2</v>
      </c>
      <c r="K48" s="237">
        <f t="shared" si="10"/>
        <v>4.9498412361467879E-3</v>
      </c>
      <c r="L48" s="237">
        <f t="shared" si="10"/>
        <v>7.8151353691086365E-5</v>
      </c>
    </row>
    <row r="49" spans="1:12" x14ac:dyDescent="0.25">
      <c r="A49" s="270"/>
      <c r="B49" s="271"/>
      <c r="C49" s="271"/>
      <c r="D49" s="271"/>
      <c r="E49" s="271"/>
      <c r="F49" s="271"/>
      <c r="G49" s="271"/>
      <c r="H49" s="271"/>
      <c r="I49" s="271"/>
      <c r="J49" s="271"/>
      <c r="K49" s="271"/>
      <c r="L49" s="271"/>
    </row>
    <row r="50" spans="1:12" ht="40.5" customHeight="1" x14ac:dyDescent="0.25">
      <c r="A50" s="272" t="s">
        <v>594</v>
      </c>
      <c r="B50" s="273" t="s">
        <v>580</v>
      </c>
      <c r="C50" s="273" t="s">
        <v>595</v>
      </c>
      <c r="D50" s="271"/>
      <c r="E50" s="271"/>
      <c r="F50" s="271"/>
      <c r="G50" s="271"/>
      <c r="H50" s="271"/>
      <c r="I50" s="271"/>
      <c r="J50" s="271"/>
      <c r="K50" s="271"/>
      <c r="L50" s="271"/>
    </row>
    <row r="51" spans="1:12" ht="24.75" customHeight="1" x14ac:dyDescent="0.25">
      <c r="A51" s="257" t="s">
        <v>596</v>
      </c>
      <c r="B51" s="239" t="s">
        <v>582</v>
      </c>
      <c r="C51" s="239">
        <f>SUM(C47:L47)</f>
        <v>-3.6483155616538296E-2</v>
      </c>
      <c r="D51" s="274"/>
      <c r="E51" s="274"/>
      <c r="F51" s="275"/>
      <c r="G51" s="276"/>
      <c r="H51" s="276"/>
      <c r="I51" s="276"/>
      <c r="J51" s="276"/>
      <c r="K51" s="276"/>
      <c r="L51" s="276"/>
    </row>
    <row r="52" spans="1:12" ht="25.5" customHeight="1" x14ac:dyDescent="0.25">
      <c r="A52" s="277" t="s">
        <v>300</v>
      </c>
      <c r="B52" s="240" t="s">
        <v>597</v>
      </c>
      <c r="C52" s="240">
        <f>IRR(C44:L44)</f>
        <v>7.5623287439707809E-5</v>
      </c>
      <c r="D52" s="274"/>
      <c r="E52" s="274"/>
      <c r="F52" s="275"/>
      <c r="G52" s="276"/>
      <c r="H52" s="276"/>
      <c r="I52" s="276"/>
      <c r="J52" s="276"/>
      <c r="K52" s="276"/>
      <c r="L52" s="276"/>
    </row>
    <row r="53" spans="1:12" ht="25.5" customHeight="1" x14ac:dyDescent="0.25">
      <c r="A53" s="277" t="s">
        <v>598</v>
      </c>
      <c r="B53" s="266" t="s">
        <v>599</v>
      </c>
      <c r="C53" s="266">
        <f>IF(L45&lt;0,"не окупается",(COUNTIF(C45:L45,"&lt;0")+1))</f>
        <v>9</v>
      </c>
      <c r="D53" s="274"/>
      <c r="E53" s="274"/>
      <c r="F53" s="278"/>
      <c r="G53" s="276"/>
      <c r="H53" s="276"/>
      <c r="I53" s="276"/>
      <c r="J53" s="276"/>
      <c r="K53" s="276"/>
      <c r="L53" s="276"/>
    </row>
    <row r="54" spans="1:12" ht="25.5" customHeight="1" x14ac:dyDescent="0.25">
      <c r="A54" s="257" t="s">
        <v>600</v>
      </c>
      <c r="B54" s="266" t="s">
        <v>599</v>
      </c>
      <c r="C54" s="266">
        <f>IF(L48&lt;0,"не окупается",(COUNTIF(C48:L48,"&lt;0")+1))</f>
        <v>9</v>
      </c>
      <c r="D54" s="274"/>
      <c r="E54" s="274"/>
      <c r="F54" s="279"/>
      <c r="G54" s="276"/>
      <c r="H54" s="276"/>
      <c r="I54" s="276"/>
      <c r="J54" s="276"/>
      <c r="K54" s="276"/>
      <c r="L54" s="276"/>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2022-09-19T03:23:05Z</dcterms:modified>
</cp:coreProperties>
</file>